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95" windowHeight="8445" activeTab="2"/>
  </bookViews>
  <sheets>
    <sheet name="Instructions" sheetId="1" r:id="rId1"/>
    <sheet name="Calculation" sheetId="2" r:id="rId2"/>
    <sheet name="Gear" sheetId="3" r:id="rId3"/>
    <sheet name="General Info" sheetId="4" r:id="rId4"/>
    <sheet name="Calculation_V0.5" sheetId="5" r:id="rId5"/>
  </sheets>
  <definedNames/>
  <calcPr fullCalcOnLoad="1"/>
</workbook>
</file>

<file path=xl/comments2.xml><?xml version="1.0" encoding="utf-8"?>
<comments xmlns="http://schemas.openxmlformats.org/spreadsheetml/2006/main">
  <authors>
    <author>zoe</author>
  </authors>
  <commentList>
    <comment ref="F17" authorId="0">
      <text>
        <r>
          <rPr>
            <b/>
            <sz val="9"/>
            <rFont val="Tahoma"/>
            <family val="0"/>
          </rPr>
          <t>zoe:</t>
        </r>
        <r>
          <rPr>
            <sz val="9"/>
            <rFont val="Tahoma"/>
            <family val="0"/>
          </rPr>
          <t xml:space="preserve">
 - Put your max RPM here
 - Mettez votre régime max ici
</t>
        </r>
      </text>
    </comment>
    <comment ref="F11" authorId="0">
      <text>
        <r>
          <rPr>
            <b/>
            <sz val="9"/>
            <rFont val="Tahoma"/>
            <family val="0"/>
          </rPr>
          <t>zoe:</t>
        </r>
        <r>
          <rPr>
            <sz val="9"/>
            <rFont val="Tahoma"/>
            <family val="0"/>
          </rPr>
          <t xml:space="preserve">
 - Input the engine speed you want to see
 - Mettez les régimes moteurs ici</t>
        </r>
      </text>
    </comment>
  </commentList>
</comments>
</file>

<file path=xl/comments3.xml><?xml version="1.0" encoding="utf-8"?>
<comments xmlns="http://schemas.openxmlformats.org/spreadsheetml/2006/main">
  <authors>
    <author>zoe</author>
  </authors>
  <commentList>
    <comment ref="F17" authorId="0">
      <text>
        <r>
          <rPr>
            <b/>
            <sz val="9"/>
            <rFont val="Tahoma"/>
            <family val="0"/>
          </rPr>
          <t>zoe:</t>
        </r>
        <r>
          <rPr>
            <sz val="9"/>
            <rFont val="Tahoma"/>
            <family val="0"/>
          </rPr>
          <t xml:space="preserve">
 - Add max RPM here
 - Mettez votre régime max ici</t>
        </r>
      </text>
    </comment>
    <comment ref="G17" authorId="0">
      <text>
        <r>
          <rPr>
            <b/>
            <sz val="9"/>
            <rFont val="Tahoma"/>
            <family val="0"/>
          </rPr>
          <t>zoe:</t>
        </r>
        <r>
          <rPr>
            <sz val="9"/>
            <rFont val="Tahoma"/>
            <family val="0"/>
          </rPr>
          <t xml:space="preserve">
 - Input the max speed here
 - Mettez la vitesse max désirée ici</t>
        </r>
      </text>
    </comment>
    <comment ref="H17" authorId="0">
      <text>
        <r>
          <rPr>
            <b/>
            <sz val="9"/>
            <rFont val="Tahoma"/>
            <family val="0"/>
          </rPr>
          <t>zoe:</t>
        </r>
        <r>
          <rPr>
            <sz val="9"/>
            <rFont val="Tahoma"/>
            <family val="0"/>
          </rPr>
          <t xml:space="preserve">
 - Input the max speed here
 - Mettez la vitesse max désirée ici</t>
        </r>
      </text>
    </comment>
    <comment ref="I17" authorId="0">
      <text>
        <r>
          <rPr>
            <b/>
            <sz val="9"/>
            <rFont val="Tahoma"/>
            <family val="0"/>
          </rPr>
          <t>zoe:</t>
        </r>
        <r>
          <rPr>
            <sz val="9"/>
            <rFont val="Tahoma"/>
            <family val="0"/>
          </rPr>
          <t xml:space="preserve">
 - Input the max speed here
 - Mettez la vitesse max désirée ici</t>
        </r>
      </text>
    </comment>
    <comment ref="J17" authorId="0">
      <text>
        <r>
          <rPr>
            <b/>
            <sz val="9"/>
            <rFont val="Tahoma"/>
            <family val="0"/>
          </rPr>
          <t>zoe:</t>
        </r>
        <r>
          <rPr>
            <sz val="9"/>
            <rFont val="Tahoma"/>
            <family val="0"/>
          </rPr>
          <t xml:space="preserve">
 - Input the max speed here
 - Mettez la vitesse max désirée ici</t>
        </r>
      </text>
    </comment>
    <comment ref="K17" authorId="0">
      <text>
        <r>
          <rPr>
            <b/>
            <sz val="9"/>
            <rFont val="Tahoma"/>
            <family val="0"/>
          </rPr>
          <t>zoe:</t>
        </r>
        <r>
          <rPr>
            <sz val="9"/>
            <rFont val="Tahoma"/>
            <family val="0"/>
          </rPr>
          <t xml:space="preserve">
 - Input the max speed here
 - Mettez la vitesse max désirée ici</t>
        </r>
      </text>
    </comment>
    <comment ref="M17" authorId="0">
      <text>
        <r>
          <rPr>
            <b/>
            <sz val="9"/>
            <rFont val="Tahoma"/>
            <family val="0"/>
          </rPr>
          <t>zoe:</t>
        </r>
        <r>
          <rPr>
            <sz val="9"/>
            <rFont val="Tahoma"/>
            <family val="0"/>
          </rPr>
          <t xml:space="preserve">
 - Input the max speed here
 - Mettez la vitesse max désirée ici</t>
        </r>
      </text>
    </comment>
    <comment ref="N17" authorId="0">
      <text>
        <r>
          <rPr>
            <b/>
            <sz val="9"/>
            <rFont val="Tahoma"/>
            <family val="0"/>
          </rPr>
          <t>zoe:</t>
        </r>
        <r>
          <rPr>
            <sz val="9"/>
            <rFont val="Tahoma"/>
            <family val="0"/>
          </rPr>
          <t xml:space="preserve">
 - Input the max speed here
 - Mettez la vitesse max désirée ici</t>
        </r>
      </text>
    </comment>
  </commentList>
</comments>
</file>

<file path=xl/sharedStrings.xml><?xml version="1.0" encoding="utf-8"?>
<sst xmlns="http://schemas.openxmlformats.org/spreadsheetml/2006/main" count="666" uniqueCount="90">
  <si>
    <t>1000/(rapport de pont)/(rapport de boite)*(circonférence en m)*60/1000</t>
  </si>
  <si>
    <t>135i BA6</t>
  </si>
  <si>
    <t>135i Man</t>
  </si>
  <si>
    <t>128i BA6</t>
  </si>
  <si>
    <t>128i Man</t>
  </si>
  <si>
    <t>1M Man</t>
  </si>
  <si>
    <t>130i BA6</t>
  </si>
  <si>
    <t>130i Man</t>
  </si>
  <si>
    <t>Final drvie ratio</t>
  </si>
  <si>
    <t>Top gear ratio</t>
  </si>
  <si>
    <t>The gear ratio of the top gear. The gears ratio expresses the ratio between the number of teeth of the larger gear and the pinion, or simply put the ratio between the gears radiuses/diameters. E.g. the ratio of a gear with 24 teeth and a pinion with 13 teeth is 1.84:1.</t>
  </si>
  <si>
    <t>The final drive ratio expresses the ratio between the number of rotations of the drive shaft for one rotation of a wheel or the ratio between the number of revolutions of the pinion for one revolution of the drive axl. Eg: 3.46:1</t>
  </si>
  <si>
    <t>135i DCT7</t>
  </si>
  <si>
    <t>M3 Man</t>
  </si>
  <si>
    <t>M3 DKG</t>
  </si>
  <si>
    <t>Reduc</t>
  </si>
  <si>
    <t>RPM</t>
  </si>
  <si>
    <t>1st</t>
  </si>
  <si>
    <t>2nd</t>
  </si>
  <si>
    <t>3rd</t>
  </si>
  <si>
    <t>4th</t>
  </si>
  <si>
    <t>5th</t>
  </si>
  <si>
    <t>6th</t>
  </si>
  <si>
    <t>7th</t>
  </si>
  <si>
    <t>8th</t>
  </si>
  <si>
    <t>Tire/Pneu</t>
  </si>
  <si>
    <t>Diam.</t>
  </si>
  <si>
    <t>height / Hauteur</t>
  </si>
  <si>
    <t>Width / Largeur</t>
  </si>
  <si>
    <t>Diam (cm)</t>
  </si>
  <si>
    <t>Pont/Axle</t>
  </si>
  <si>
    <t>Tire size / Taille Pneu</t>
  </si>
  <si>
    <t>Type in / Entrer les valeurs</t>
  </si>
  <si>
    <t>Circum./Circonf. (m)</t>
  </si>
  <si>
    <t>Sidewalls/Flancs (cm)</t>
  </si>
  <si>
    <t>How to use it</t>
  </si>
  <si>
    <t>Go to the tab called "Calculation".</t>
  </si>
  <si>
    <t>Enjoy!</t>
  </si>
  <si>
    <t>Don't touch me</t>
  </si>
  <si>
    <t>C63 AMG</t>
  </si>
  <si>
    <t>All green fields are the ones you can/must modify.</t>
  </si>
  <si>
    <t>Comment vous servir de la feuille de calcul</t>
  </si>
  <si>
    <t>Aller sur la tabulation "Calculation".</t>
  </si>
  <si>
    <t>Tous les champs en vert sont ceux que vous devez ou pouvez modifier.</t>
  </si>
  <si>
    <t>Update me</t>
  </si>
  <si>
    <t>A mofifier</t>
  </si>
  <si>
    <t>Toi pas toucher</t>
  </si>
  <si>
    <t>Same calculation here below but with other tire values (make it easier to compare) / Même calcul ci-dessous mais avec d'autres valeurs de taille de pneu (permet de comparer plus facilement)</t>
  </si>
  <si>
    <t>N/A</t>
  </si>
  <si>
    <t>J'ai ajouté dans la feuille, sur la droite, les valeurs pour pas mal de voitures (130i, 1M, M3, C63 AMG, …). Vous pouvez simplement les recopier dans la colonne C qui est utilisée pour le calcul.</t>
  </si>
  <si>
    <t xml:space="preserve">I've added some values for 135, 128, 1M, M3, etc… on right side of the sheet. You can simply copy them in the column C which is used for the calculation. </t>
  </si>
  <si>
    <t>I've also copied all the calculation twice, so it allows you to do the calculation with two sets of different tires and two sets of final axle ratio at the same time.</t>
  </si>
  <si>
    <t>Vous trouverez également deux fois les mêmes calculs, ce qui vous permettra de calculer pour deux tailles de pneus différentes et deux rapports de pont différents en même temps.</t>
  </si>
  <si>
    <t>Amusez-vous bien!</t>
  </si>
  <si>
    <t>S/RPM</t>
  </si>
  <si>
    <t>Line 3 is where you input your tire size.</t>
  </si>
  <si>
    <t>Column F is where you can update the RPM to see what would be the speed of your car at this RPM. I've put enough lines you you play around with various values.</t>
  </si>
  <si>
    <t>La colonne C est celle où vous ajoutez les informations de pont et chaque rapport de boite.</t>
  </si>
  <si>
    <t>Column C is where you input information: Axle ratio and all gear ratios.</t>
  </si>
  <si>
    <t>La ligne 3 est celle où vous mettez la taille de vos pneus.</t>
  </si>
  <si>
    <t>La colonne F est celle où vous pouvez modifier les régimes pour afficher quelle serait la vitesse de votre voiture à ce régime. J'ai mis assez de lignes pour que vous puissiez vous amuser à mettre plusieurs valeurs.</t>
  </si>
  <si>
    <t>Update me with care</t>
  </si>
  <si>
    <t>A Modifier avec attention</t>
  </si>
  <si>
    <t>Modifiez les champs en jaune avec attention car ils sont utilisés pour plusieurs calculs différents.</t>
  </si>
  <si>
    <t>Modify the yellow cells with care as it will impact several calculation.</t>
  </si>
  <si>
    <t>In the result table, you will find a "S/RPM" line wich indicates what will be the RPM on the next gear when shifting at max RPM on the previous one. Caution, this calculation uses the last RPM line of the table, so to be correct, your engine MAX RPM must be indicated in column F of this line (that's why the cell is yellow).</t>
  </si>
  <si>
    <t>Dans le tableau des résultats, la dernière ligne (S/RPM) indique la chutte de régime sur le rapport suivant quand vous montez de rapport en allant au régime max. Attention le calcul uitilise uniquement l'avant dernière ligne du tableau, donc pour être juste il faut que cette  ligne soit votre régime max (dans la case jaune).</t>
  </si>
  <si>
    <t>Bienvenue sur la feuille de calcul de vitesses/pont/boite de NTTY!</t>
  </si>
  <si>
    <t>Welcome to the NTTY speed/gear/axle calculation sheet!</t>
  </si>
  <si>
    <t>This sheet will help you to calculate your speed depending on the gearbox, tire size and final ratio.
With this tool, you can and must specify:
 - your tire size
 - your gears ratio
 - your final axle ratio
Then the calculation will show the speed of your car depending on the RPM.
You can also modify the RPM section in case you've got a red line above the maximum shown in the excel.</t>
  </si>
  <si>
    <t>Cette feuille va vous permettre de calculer la vitesse de votre voiture sur chaque rapport et en fonction du régime moteur.
Dans cette feuille, vous pouvez et devez entrer les valeurs suivantes:
 - La taille de vos pneus sur le train moteur
 - Les rapports de boite
 - Le rapport de pont
Le calcul se fera ensuite sur la base de ces informations et en fonction du régime.
Vous pouvez également modifier les valeurs de régime (RPM) pour entrer votre valeur au cas où votre zone rouge est supérieure à ce qui est inscrit.</t>
  </si>
  <si>
    <t>Notes</t>
  </si>
  <si>
    <t>La formule de base utilisée dans cette feuille est la suivante:
Vitesse en Km/h=Régime/(pont)/(rapport de boite)*(circonf pneu en m)*60/1000</t>
  </si>
  <si>
    <t>The formula used for all calculations in this sheet is the following:
Speed in Km/h=RPM/(Final drive)/(Gear ratio)*(tire circum in meters)*60/1000</t>
  </si>
  <si>
    <t>Speed=RPM/(Final drive)/(Gear ratio)*(circum in meters)*60/1000</t>
  </si>
  <si>
    <t xml:space="preserve">Ne modifez pas les champs en orange et gris, ils contiennent respectivement les titre des champs et les résultats des calculs. </t>
  </si>
  <si>
    <t>Do  not modify grey or orange cells. Grey ones are fields titles and Orange ones show results of the calculation.</t>
  </si>
  <si>
    <t>RPM=Speed*1000/60/circum*GearRatio*Axle</t>
  </si>
  <si>
    <t>Gear Ratio=RPM/Axle*circum*60*1000/speed</t>
  </si>
  <si>
    <t>135i E82 Man</t>
  </si>
  <si>
    <t>135i E82 BA6</t>
  </si>
  <si>
    <t>1M E82 Man</t>
  </si>
  <si>
    <t>135i E82 DCT7</t>
  </si>
  <si>
    <t>M3 E9x Man</t>
  </si>
  <si>
    <t>M3 E9x DKG</t>
  </si>
  <si>
    <t>128i E82 BA6</t>
  </si>
  <si>
    <t>128i E82 Man</t>
  </si>
  <si>
    <t>130i E8x Man</t>
  </si>
  <si>
    <t>130i E8x BA6</t>
  </si>
  <si>
    <t>Proto</t>
  </si>
</sst>
</file>

<file path=xl/styles.xml><?xml version="1.0" encoding="utf-8"?>
<styleSheet xmlns="http://schemas.openxmlformats.org/spreadsheetml/2006/main">
  <numFmts count="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100C]dddd\ d\ mmmm\ yyyy"/>
    <numFmt numFmtId="178" formatCode="###0.00"/>
    <numFmt numFmtId="179" formatCode="\f\r###0.00"/>
    <numFmt numFmtId="180" formatCode="\k###0.00"/>
    <numFmt numFmtId="181" formatCode="\R\P###0.00"/>
    <numFmt numFmtId="182" formatCode="\R\P\M###0.00"/>
    <numFmt numFmtId="183" formatCode="0\ \K\m/\h"/>
    <numFmt numFmtId="184" formatCode="0.00\ \K\m/\h"/>
  </numFmts>
  <fonts count="47">
    <font>
      <sz val="11"/>
      <color theme="1"/>
      <name val="Calibri"/>
      <family val="2"/>
    </font>
    <font>
      <sz val="11"/>
      <color indexed="8"/>
      <name val="Calibri"/>
      <family val="2"/>
    </font>
    <font>
      <sz val="11"/>
      <color indexed="8"/>
      <name val="Verdana"/>
      <family val="2"/>
    </font>
    <font>
      <sz val="8"/>
      <name val="Calibri"/>
      <family val="2"/>
    </font>
    <font>
      <b/>
      <sz val="11"/>
      <color indexed="8"/>
      <name val="Verdana"/>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55"/>
      <name val="Arial"/>
      <family val="2"/>
    </font>
    <font>
      <b/>
      <sz val="8"/>
      <color indexed="63"/>
      <name val="Arial"/>
      <family val="2"/>
    </font>
    <font>
      <b/>
      <sz val="14"/>
      <color indexed="8"/>
      <name val="Calibri"/>
      <family val="2"/>
    </font>
    <font>
      <sz val="9"/>
      <name val="Tahoma"/>
      <family val="0"/>
    </font>
    <font>
      <b/>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909090"/>
      <name val="Arial"/>
      <family val="2"/>
    </font>
    <font>
      <b/>
      <sz val="8"/>
      <color rgb="FF202020"/>
      <name val="Arial"/>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theme="1" tint="0.04998999834060669"/>
        <bgColor indexed="64"/>
      </patternFill>
    </fill>
    <fill>
      <patternFill patternType="solid">
        <fgColor theme="1" tint="0.34999001026153564"/>
        <bgColor indexed="64"/>
      </patternFill>
    </fill>
    <fill>
      <patternFill patternType="solid">
        <fgColor rgb="FFFFFF00"/>
        <bgColor indexed="64"/>
      </patternFill>
    </fill>
    <fill>
      <patternFill patternType="solid">
        <fgColor rgb="FFFF99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Font="1" applyAlignment="1">
      <alignment/>
    </xf>
    <xf numFmtId="0" fontId="2" fillId="0" borderId="0" xfId="0" applyFont="1" applyAlignment="1">
      <alignment/>
    </xf>
    <xf numFmtId="2" fontId="0" fillId="0" borderId="0" xfId="0" applyNumberFormat="1" applyAlignment="1">
      <alignment/>
    </xf>
    <xf numFmtId="0" fontId="0" fillId="0" borderId="0" xfId="0" applyBorder="1" applyAlignment="1">
      <alignment/>
    </xf>
    <xf numFmtId="0" fontId="0" fillId="33"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0" fontId="0" fillId="35" borderId="10" xfId="0" applyFill="1" applyBorder="1" applyAlignment="1">
      <alignment/>
    </xf>
    <xf numFmtId="0" fontId="0" fillId="0" borderId="0" xfId="0" applyFill="1" applyAlignment="1">
      <alignment/>
    </xf>
    <xf numFmtId="0" fontId="0" fillId="0" borderId="0" xfId="0" applyFill="1" applyBorder="1" applyAlignment="1">
      <alignment/>
    </xf>
    <xf numFmtId="1" fontId="0" fillId="34" borderId="10" xfId="0" applyNumberFormat="1" applyFill="1" applyBorder="1" applyAlignment="1">
      <alignment/>
    </xf>
    <xf numFmtId="172" fontId="0" fillId="35" borderId="10" xfId="0" applyNumberFormat="1" applyFill="1" applyBorder="1" applyAlignment="1">
      <alignment/>
    </xf>
    <xf numFmtId="0" fontId="0" fillId="0" borderId="0" xfId="0" applyAlignment="1">
      <alignment wrapText="1"/>
    </xf>
    <xf numFmtId="0" fontId="43" fillId="0" borderId="10" xfId="0" applyFont="1" applyBorder="1" applyAlignment="1">
      <alignment wrapText="1"/>
    </xf>
    <xf numFmtId="0" fontId="44" fillId="0" borderId="10" xfId="0" applyFont="1" applyBorder="1" applyAlignment="1">
      <alignment wrapText="1"/>
    </xf>
    <xf numFmtId="0" fontId="2" fillId="33" borderId="10" xfId="0" applyFont="1" applyFill="1" applyBorder="1" applyAlignment="1">
      <alignment wrapText="1"/>
    </xf>
    <xf numFmtId="0" fontId="0" fillId="33" borderId="10" xfId="0" applyFill="1" applyBorder="1" applyAlignment="1">
      <alignment wrapText="1"/>
    </xf>
    <xf numFmtId="0" fontId="0" fillId="36" borderId="0" xfId="0" applyFill="1" applyAlignment="1">
      <alignment/>
    </xf>
    <xf numFmtId="0" fontId="45" fillId="0" borderId="0" xfId="0" applyFont="1" applyAlignment="1">
      <alignment wrapText="1"/>
    </xf>
    <xf numFmtId="0" fontId="41" fillId="0" borderId="0" xfId="0" applyFont="1" applyAlignment="1">
      <alignment wrapText="1"/>
    </xf>
    <xf numFmtId="0" fontId="0" fillId="0" borderId="0" xfId="0" applyAlignment="1">
      <alignment vertical="center" wrapText="1"/>
    </xf>
    <xf numFmtId="0" fontId="0" fillId="0" borderId="0" xfId="0" applyAlignment="1">
      <alignment horizontal="left" vertical="top" wrapText="1"/>
    </xf>
    <xf numFmtId="0" fontId="0" fillId="33" borderId="0" xfId="0" applyFill="1" applyBorder="1" applyAlignment="1">
      <alignment horizontal="center" vertical="center" wrapText="1"/>
    </xf>
    <xf numFmtId="2" fontId="0" fillId="34" borderId="0" xfId="0" applyNumberFormat="1" applyFill="1" applyBorder="1" applyAlignment="1">
      <alignment horizontal="center" vertical="center" wrapText="1"/>
    </xf>
    <xf numFmtId="0" fontId="30" fillId="36" borderId="0" xfId="0" applyFont="1" applyFill="1" applyAlignment="1">
      <alignment/>
    </xf>
    <xf numFmtId="0" fontId="41" fillId="36" borderId="0" xfId="0" applyFont="1" applyFill="1" applyAlignment="1">
      <alignment/>
    </xf>
    <xf numFmtId="0" fontId="4" fillId="36" borderId="0" xfId="0" applyFont="1" applyFill="1" applyAlignment="1">
      <alignment/>
    </xf>
    <xf numFmtId="0" fontId="0" fillId="36" borderId="0" xfId="0" applyFill="1" applyAlignment="1">
      <alignment wrapText="1"/>
    </xf>
    <xf numFmtId="183" fontId="0" fillId="34" borderId="10" xfId="0" applyNumberFormat="1" applyFill="1" applyBorder="1" applyAlignment="1">
      <alignment horizontal="center"/>
    </xf>
    <xf numFmtId="1" fontId="0" fillId="34" borderId="10" xfId="0" applyNumberFormat="1" applyFill="1" applyBorder="1" applyAlignment="1">
      <alignment horizontal="center"/>
    </xf>
    <xf numFmtId="0" fontId="0" fillId="33" borderId="10" xfId="0" applyFill="1" applyBorder="1" applyAlignment="1">
      <alignment horizontal="center"/>
    </xf>
    <xf numFmtId="0" fontId="0" fillId="35" borderId="10"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center" wrapText="1"/>
    </xf>
    <xf numFmtId="0" fontId="0" fillId="37" borderId="0" xfId="0" applyFill="1" applyAlignment="1">
      <alignment/>
    </xf>
    <xf numFmtId="0" fontId="0" fillId="38" borderId="10" xfId="0" applyFill="1" applyBorder="1" applyAlignment="1">
      <alignment horizontal="center"/>
    </xf>
    <xf numFmtId="172" fontId="0" fillId="34" borderId="10" xfId="0" applyNumberFormat="1" applyFill="1" applyBorder="1" applyAlignment="1">
      <alignment/>
    </xf>
    <xf numFmtId="183" fontId="0" fillId="0" borderId="0" xfId="0" applyNumberFormat="1" applyFill="1" applyBorder="1" applyAlignment="1">
      <alignment/>
    </xf>
    <xf numFmtId="183" fontId="0" fillId="39" borderId="10" xfId="0" applyNumberFormat="1" applyFill="1" applyBorder="1" applyAlignment="1">
      <alignment/>
    </xf>
    <xf numFmtId="172" fontId="0" fillId="0" borderId="0" xfId="0" applyNumberFormat="1" applyFill="1" applyBorder="1" applyAlignment="1">
      <alignment/>
    </xf>
    <xf numFmtId="0" fontId="5" fillId="0" borderId="0" xfId="0" applyFont="1" applyAlignment="1">
      <alignment/>
    </xf>
    <xf numFmtId="184" fontId="0" fillId="38" borderId="10" xfId="0" applyNumberFormat="1" applyFill="1" applyBorder="1" applyAlignment="1">
      <alignment/>
    </xf>
    <xf numFmtId="0" fontId="0" fillId="35" borderId="0" xfId="0" applyFill="1" applyBorder="1" applyAlignment="1">
      <alignment horizontal="center" vertical="center" wrapText="1"/>
    </xf>
    <xf numFmtId="0" fontId="0" fillId="0" borderId="0" xfId="0" applyAlignment="1">
      <alignment horizontal="center" vertical="center" wrapText="1"/>
    </xf>
    <xf numFmtId="0" fontId="0" fillId="38" borderId="0" xfId="0"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8"/>
  <sheetViews>
    <sheetView zoomScalePageLayoutView="0" workbookViewId="0" topLeftCell="A5">
      <selection activeCell="A2" sqref="A2"/>
    </sheetView>
  </sheetViews>
  <sheetFormatPr defaultColWidth="9.140625" defaultRowHeight="15"/>
  <cols>
    <col min="1" max="1" width="70.7109375" style="12" customWidth="1"/>
    <col min="2" max="3" width="9.140625" style="12" customWidth="1"/>
    <col min="4" max="4" width="2.7109375" style="37" customWidth="1"/>
    <col min="5" max="5" width="63.7109375" style="0" customWidth="1"/>
  </cols>
  <sheetData>
    <row r="1" spans="1:7" ht="37.5">
      <c r="A1" s="18" t="s">
        <v>68</v>
      </c>
      <c r="E1" s="18" t="s">
        <v>67</v>
      </c>
      <c r="F1" s="12"/>
      <c r="G1" s="12"/>
    </row>
    <row r="2" spans="1:7" ht="165">
      <c r="A2" s="21" t="s">
        <v>69</v>
      </c>
      <c r="E2" s="12" t="s">
        <v>70</v>
      </c>
      <c r="F2" s="12"/>
      <c r="G2" s="12"/>
    </row>
    <row r="3" spans="1:7" ht="15">
      <c r="A3" s="21"/>
      <c r="E3" s="12"/>
      <c r="F3" s="12"/>
      <c r="G3" s="12"/>
    </row>
    <row r="4" spans="1:7" ht="18.75">
      <c r="A4" s="18" t="s">
        <v>35</v>
      </c>
      <c r="E4" s="18" t="s">
        <v>41</v>
      </c>
      <c r="F4" s="12"/>
      <c r="G4" s="12"/>
    </row>
    <row r="5" spans="1:7" ht="15">
      <c r="A5" s="12" t="s">
        <v>36</v>
      </c>
      <c r="E5" s="12" t="s">
        <v>42</v>
      </c>
      <c r="F5" s="12"/>
      <c r="G5" s="12"/>
    </row>
    <row r="6" spans="1:7" ht="30">
      <c r="A6" s="12" t="s">
        <v>40</v>
      </c>
      <c r="B6" s="45" t="s">
        <v>44</v>
      </c>
      <c r="C6" s="46"/>
      <c r="E6" s="12" t="s">
        <v>43</v>
      </c>
      <c r="F6" s="45" t="s">
        <v>45</v>
      </c>
      <c r="G6" s="46"/>
    </row>
    <row r="7" spans="1:7" ht="45">
      <c r="A7" s="20" t="s">
        <v>76</v>
      </c>
      <c r="B7" s="22" t="s">
        <v>38</v>
      </c>
      <c r="C7" s="23" t="s">
        <v>38</v>
      </c>
      <c r="E7" s="12" t="s">
        <v>75</v>
      </c>
      <c r="F7" s="22" t="s">
        <v>46</v>
      </c>
      <c r="G7" s="23" t="s">
        <v>46</v>
      </c>
    </row>
    <row r="8" spans="1:7" ht="30.75" customHeight="1">
      <c r="A8" s="20" t="s">
        <v>64</v>
      </c>
      <c r="B8" s="47" t="s">
        <v>61</v>
      </c>
      <c r="C8" s="46"/>
      <c r="E8" s="12" t="s">
        <v>63</v>
      </c>
      <c r="F8" s="47" t="s">
        <v>62</v>
      </c>
      <c r="G8" s="46"/>
    </row>
    <row r="9" spans="1:5" ht="30">
      <c r="A9" s="20" t="s">
        <v>58</v>
      </c>
      <c r="B9" s="35"/>
      <c r="C9" s="36"/>
      <c r="E9" s="12" t="s">
        <v>57</v>
      </c>
    </row>
    <row r="10" spans="1:5" ht="15">
      <c r="A10" s="20" t="s">
        <v>55</v>
      </c>
      <c r="B10" s="35"/>
      <c r="C10" s="36"/>
      <c r="E10" s="12" t="s">
        <v>59</v>
      </c>
    </row>
    <row r="11" spans="1:5" ht="60">
      <c r="A11" s="20" t="s">
        <v>56</v>
      </c>
      <c r="B11" s="35"/>
      <c r="C11" s="36"/>
      <c r="E11" s="12" t="s">
        <v>60</v>
      </c>
    </row>
    <row r="12" spans="1:5" ht="75">
      <c r="A12" s="20" t="s">
        <v>65</v>
      </c>
      <c r="B12" s="35"/>
      <c r="C12" s="36"/>
      <c r="E12" s="12" t="s">
        <v>66</v>
      </c>
    </row>
    <row r="13" spans="1:5" ht="45">
      <c r="A13" s="12" t="s">
        <v>50</v>
      </c>
      <c r="E13" s="12" t="s">
        <v>49</v>
      </c>
    </row>
    <row r="14" spans="1:5" ht="45">
      <c r="A14" s="12" t="s">
        <v>51</v>
      </c>
      <c r="E14" s="12" t="s">
        <v>52</v>
      </c>
    </row>
    <row r="15" spans="1:5" ht="15">
      <c r="A15" s="19" t="s">
        <v>37</v>
      </c>
      <c r="E15" s="19" t="s">
        <v>53</v>
      </c>
    </row>
    <row r="16" spans="1:4" s="17" customFormat="1" ht="15">
      <c r="A16" s="27"/>
      <c r="B16" s="27"/>
      <c r="C16" s="27"/>
      <c r="D16" s="37"/>
    </row>
    <row r="17" spans="1:5" ht="15">
      <c r="A17" s="19" t="s">
        <v>71</v>
      </c>
      <c r="E17" s="19" t="s">
        <v>71</v>
      </c>
    </row>
    <row r="18" spans="1:5" ht="45">
      <c r="A18" s="12" t="s">
        <v>73</v>
      </c>
      <c r="E18" s="12" t="s">
        <v>72</v>
      </c>
    </row>
  </sheetData>
  <sheetProtection/>
  <mergeCells count="4">
    <mergeCell ref="F6:G6"/>
    <mergeCell ref="B6:C6"/>
    <mergeCell ref="B8:C8"/>
    <mergeCell ref="F8:G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N61"/>
  <sheetViews>
    <sheetView zoomScale="90" zoomScaleNormal="90" zoomScalePageLayoutView="0" workbookViewId="0" topLeftCell="A1">
      <selection activeCell="A23" sqref="A23"/>
    </sheetView>
  </sheetViews>
  <sheetFormatPr defaultColWidth="9.140625" defaultRowHeight="15"/>
  <cols>
    <col min="2" max="2" width="9.57421875" style="0" bestFit="1" customWidth="1"/>
    <col min="3" max="3" width="6.7109375" style="0" bestFit="1" customWidth="1"/>
    <col min="4" max="4" width="24.57421875" style="0" customWidth="1"/>
    <col min="5" max="5" width="12.140625" style="0" bestFit="1" customWidth="1"/>
    <col min="6" max="6" width="8.00390625" style="0" bestFit="1" customWidth="1"/>
    <col min="7" max="7" width="11.28125" style="0" bestFit="1" customWidth="1"/>
    <col min="8" max="8" width="12.28125" style="0" bestFit="1" customWidth="1"/>
    <col min="9" max="9" width="12.421875" style="0" customWidth="1"/>
    <col min="10" max="14" width="12.28125" style="0" bestFit="1" customWidth="1"/>
    <col min="16" max="16" width="9.57421875" style="0" bestFit="1" customWidth="1"/>
    <col min="17" max="17" width="6.00390625" style="0" bestFit="1" customWidth="1"/>
    <col min="18" max="18" width="7.140625" style="0" bestFit="1" customWidth="1"/>
    <col min="20" max="20" width="10.00390625" style="0" bestFit="1" customWidth="1"/>
    <col min="21" max="21" width="6.00390625" style="0" bestFit="1" customWidth="1"/>
    <col min="22" max="22" width="7.140625" style="0" bestFit="1" customWidth="1"/>
    <col min="24" max="24" width="8.421875" style="0" bestFit="1" customWidth="1"/>
    <col min="25" max="25" width="6.00390625" style="0" bestFit="1" customWidth="1"/>
    <col min="26" max="26" width="7.140625" style="0" bestFit="1" customWidth="1"/>
    <col min="28" max="28" width="9.57421875" style="0" bestFit="1" customWidth="1"/>
    <col min="29" max="29" width="6.00390625" style="0" bestFit="1" customWidth="1"/>
    <col min="30" max="30" width="7.140625" style="0" bestFit="1" customWidth="1"/>
    <col min="32" max="32" width="9.57421875" style="0" bestFit="1" customWidth="1"/>
    <col min="33" max="33" width="6.00390625" style="0" bestFit="1" customWidth="1"/>
    <col min="34" max="34" width="7.140625" style="0" bestFit="1" customWidth="1"/>
  </cols>
  <sheetData>
    <row r="1" ht="15.75" customHeight="1"/>
    <row r="2" spans="4:7" s="12" customFormat="1" ht="28.5" customHeight="1">
      <c r="D2" s="15" t="s">
        <v>31</v>
      </c>
      <c r="E2" s="16" t="s">
        <v>28</v>
      </c>
      <c r="F2" s="16" t="s">
        <v>27</v>
      </c>
      <c r="G2" s="16" t="s">
        <v>26</v>
      </c>
    </row>
    <row r="3" spans="4:9" ht="15">
      <c r="D3" s="4" t="s">
        <v>32</v>
      </c>
      <c r="E3" s="7">
        <v>265</v>
      </c>
      <c r="F3" s="7">
        <v>35</v>
      </c>
      <c r="G3" s="7">
        <v>19</v>
      </c>
      <c r="I3" s="43" t="s">
        <v>74</v>
      </c>
    </row>
    <row r="4" spans="4:9" ht="15">
      <c r="D4" s="3"/>
      <c r="E4" s="3"/>
      <c r="F4" s="3"/>
      <c r="G4" s="3"/>
      <c r="I4" t="s">
        <v>77</v>
      </c>
    </row>
    <row r="5" spans="4:9" ht="15">
      <c r="D5" s="4" t="s">
        <v>29</v>
      </c>
      <c r="E5" s="5">
        <f>G3*2.54</f>
        <v>48.26</v>
      </c>
      <c r="F5" s="3"/>
      <c r="G5" s="3"/>
      <c r="I5" s="2" t="s">
        <v>78</v>
      </c>
    </row>
    <row r="6" spans="4:9" ht="15">
      <c r="D6" s="4" t="s">
        <v>34</v>
      </c>
      <c r="E6" s="5">
        <f>((E3*F3/100)*2)/10</f>
        <v>18.55</v>
      </c>
      <c r="F6" s="3"/>
      <c r="G6" s="3"/>
      <c r="I6" s="2"/>
    </row>
    <row r="7" spans="4:5" ht="15">
      <c r="D7" s="4" t="s">
        <v>33</v>
      </c>
      <c r="E7" s="6">
        <f>(E5+E6)/100*3.1415</f>
        <v>2.0988361500000003</v>
      </c>
    </row>
    <row r="9" spans="2:36" ht="15">
      <c r="B9" t="s">
        <v>81</v>
      </c>
      <c r="F9" s="30" t="s">
        <v>16</v>
      </c>
      <c r="G9" s="30" t="s">
        <v>17</v>
      </c>
      <c r="H9" s="30" t="s">
        <v>18</v>
      </c>
      <c r="I9" s="30" t="s">
        <v>19</v>
      </c>
      <c r="J9" s="30" t="s">
        <v>20</v>
      </c>
      <c r="K9" s="30" t="s">
        <v>21</v>
      </c>
      <c r="L9" s="30" t="s">
        <v>22</v>
      </c>
      <c r="M9" s="30" t="s">
        <v>23</v>
      </c>
      <c r="N9" s="30" t="s">
        <v>24</v>
      </c>
      <c r="P9" s="9" t="s">
        <v>79</v>
      </c>
      <c r="Q9" s="8"/>
      <c r="R9" s="8"/>
      <c r="T9" t="s">
        <v>81</v>
      </c>
      <c r="X9" t="s">
        <v>83</v>
      </c>
      <c r="AB9" t="s">
        <v>85</v>
      </c>
      <c r="AF9" s="9" t="s">
        <v>87</v>
      </c>
      <c r="AG9" s="8"/>
      <c r="AJ9" t="s">
        <v>39</v>
      </c>
    </row>
    <row r="10" spans="2:38" ht="15">
      <c r="B10" s="4" t="s">
        <v>30</v>
      </c>
      <c r="C10" s="11">
        <v>3.154</v>
      </c>
      <c r="F10" s="30">
        <v>1000</v>
      </c>
      <c r="G10" s="28">
        <f>F10/C10/C11*E7*60/1000</f>
        <v>9.714630245916435</v>
      </c>
      <c r="H10" s="28">
        <f>F10/C10/C12*E7*60/1000</f>
        <v>17.247140522987713</v>
      </c>
      <c r="I10" s="28">
        <f>F10/C10/C13*E7*60/1000</f>
        <v>25.8930806165477</v>
      </c>
      <c r="J10" s="28">
        <f>F10/C10/C14*E7*60/1000</f>
        <v>33.865250475586556</v>
      </c>
      <c r="K10" s="28">
        <f>F10/C10/C15*E7*60/1000</f>
        <v>39.92713031071656</v>
      </c>
      <c r="L10" s="28">
        <f>F10/C10/C16*E7*60/1000</f>
        <v>47.195189492572766</v>
      </c>
      <c r="M10" s="28" t="e">
        <f>F10/C10/C17*E7*60/1000</f>
        <v>#DIV/0!</v>
      </c>
      <c r="N10" s="28" t="e">
        <f>F10/C10/C18*E7*60/1000</f>
        <v>#DIV/0!</v>
      </c>
      <c r="P10" s="4" t="s">
        <v>30</v>
      </c>
      <c r="Q10" s="11">
        <v>3.08</v>
      </c>
      <c r="R10" s="4" t="s">
        <v>15</v>
      </c>
      <c r="T10" s="4" t="s">
        <v>30</v>
      </c>
      <c r="U10" s="11">
        <v>3.154</v>
      </c>
      <c r="V10" s="4" t="s">
        <v>15</v>
      </c>
      <c r="X10" s="4" t="s">
        <v>30</v>
      </c>
      <c r="Y10" s="11">
        <v>3.85</v>
      </c>
      <c r="Z10" s="4" t="s">
        <v>15</v>
      </c>
      <c r="AB10" s="4" t="s">
        <v>30</v>
      </c>
      <c r="AC10" s="11">
        <v>3.73</v>
      </c>
      <c r="AD10" s="4" t="s">
        <v>15</v>
      </c>
      <c r="AF10" s="4" t="s">
        <v>30</v>
      </c>
      <c r="AG10" s="11">
        <v>3.46</v>
      </c>
      <c r="AH10" s="4" t="s">
        <v>15</v>
      </c>
      <c r="AJ10" s="4" t="s">
        <v>30</v>
      </c>
      <c r="AK10" s="11">
        <v>2.65</v>
      </c>
      <c r="AL10" s="4" t="s">
        <v>15</v>
      </c>
    </row>
    <row r="11" spans="2:38" ht="15">
      <c r="B11" s="4" t="s">
        <v>17</v>
      </c>
      <c r="C11" s="11">
        <v>4.11</v>
      </c>
      <c r="F11" s="31">
        <v>2000</v>
      </c>
      <c r="G11" s="28">
        <f>F11/C10/C11*E7*60/1000</f>
        <v>19.42926049183287</v>
      </c>
      <c r="H11" s="28">
        <f>F11/C10/C12*E7*60/1000</f>
        <v>34.49428104597543</v>
      </c>
      <c r="I11" s="28">
        <f>F11/C10/C13*E7*60/1000</f>
        <v>51.7861612330954</v>
      </c>
      <c r="J11" s="28">
        <f>F11/C10/C14*E7*60/1000</f>
        <v>67.73050095117311</v>
      </c>
      <c r="K11" s="28">
        <f>F11/C10/C15*E7*60/1000</f>
        <v>79.85426062143311</v>
      </c>
      <c r="L11" s="28">
        <f>F11/C10/C16*E7*60/1000</f>
        <v>94.39037898514553</v>
      </c>
      <c r="M11" s="28" t="e">
        <f>F11/C10/C17*E7*60/1000</f>
        <v>#DIV/0!</v>
      </c>
      <c r="N11" s="28" t="e">
        <f>F11/C10/C18*E7*60/1000</f>
        <v>#DIV/0!</v>
      </c>
      <c r="P11" s="4" t="s">
        <v>17</v>
      </c>
      <c r="Q11" s="11">
        <v>4.055</v>
      </c>
      <c r="R11" s="6">
        <f>Q11*Q10</f>
        <v>12.4894</v>
      </c>
      <c r="T11" s="4" t="s">
        <v>17</v>
      </c>
      <c r="U11" s="11">
        <v>4.11</v>
      </c>
      <c r="V11" s="6">
        <f>U11*U10</f>
        <v>12.962940000000001</v>
      </c>
      <c r="X11" s="4" t="s">
        <v>17</v>
      </c>
      <c r="Y11" s="11">
        <v>4.055</v>
      </c>
      <c r="Z11" s="6">
        <f>Y11*Y10</f>
        <v>15.611749999999999</v>
      </c>
      <c r="AB11" s="4" t="s">
        <v>17</v>
      </c>
      <c r="AC11" s="11">
        <v>4.065</v>
      </c>
      <c r="AD11" s="6">
        <f>AC11*AC10</f>
        <v>15.162450000000002</v>
      </c>
      <c r="AF11" s="4" t="s">
        <v>17</v>
      </c>
      <c r="AG11" s="11">
        <v>4.35</v>
      </c>
      <c r="AH11" s="6">
        <f>AG11*AG10</f>
        <v>15.050999999999998</v>
      </c>
      <c r="AJ11" s="4" t="s">
        <v>17</v>
      </c>
      <c r="AK11" s="11">
        <v>4.38</v>
      </c>
      <c r="AL11" s="6">
        <f>AK11*AK10</f>
        <v>11.607</v>
      </c>
    </row>
    <row r="12" spans="2:38" ht="15">
      <c r="B12" s="4" t="s">
        <v>18</v>
      </c>
      <c r="C12" s="11">
        <v>2.315</v>
      </c>
      <c r="F12" s="31">
        <v>3000</v>
      </c>
      <c r="G12" s="28">
        <f>F12/C10/C11*E7*60/1000</f>
        <v>29.143890737749313</v>
      </c>
      <c r="H12" s="28">
        <f>F12/C10/C12*E7*60/1000</f>
        <v>51.74142156896314</v>
      </c>
      <c r="I12" s="28">
        <f>F12/C10/C13*E7*60/1000</f>
        <v>77.6792418496431</v>
      </c>
      <c r="J12" s="28">
        <f>F12/C10/C14*E7*60/1000</f>
        <v>101.59575142675968</v>
      </c>
      <c r="K12" s="28">
        <f>F12/C10/C15*E7*60/1000</f>
        <v>119.78139093214968</v>
      </c>
      <c r="L12" s="28">
        <f>F12/C10/C16*E7*60/1000</f>
        <v>141.58556847771828</v>
      </c>
      <c r="M12" s="28" t="e">
        <f>F12/C10/C17*E7*60/1000</f>
        <v>#DIV/0!</v>
      </c>
      <c r="N12" s="28" t="e">
        <f>F12/C10/C18*E7*60/1000</f>
        <v>#DIV/0!</v>
      </c>
      <c r="P12" s="4" t="s">
        <v>18</v>
      </c>
      <c r="Q12" s="11">
        <v>2.369</v>
      </c>
      <c r="R12" s="6">
        <f>Q12*Q10</f>
        <v>7.296520000000001</v>
      </c>
      <c r="T12" s="4" t="s">
        <v>18</v>
      </c>
      <c r="U12" s="11">
        <v>2.315</v>
      </c>
      <c r="V12" s="6">
        <f>U12*U10</f>
        <v>7.3015099999999995</v>
      </c>
      <c r="X12" s="4" t="s">
        <v>18</v>
      </c>
      <c r="Y12" s="11">
        <v>2.369</v>
      </c>
      <c r="Z12" s="6">
        <f>Y12*Y10</f>
        <v>9.120650000000001</v>
      </c>
      <c r="AB12" s="4" t="s">
        <v>18</v>
      </c>
      <c r="AC12" s="11">
        <v>2.37</v>
      </c>
      <c r="AD12" s="6">
        <f>AC12*AC10</f>
        <v>8.8401</v>
      </c>
      <c r="AF12" s="4" t="s">
        <v>18</v>
      </c>
      <c r="AG12" s="11">
        <v>2.496</v>
      </c>
      <c r="AH12" s="6">
        <f>AG12*AG10</f>
        <v>8.63616</v>
      </c>
      <c r="AJ12" s="4" t="s">
        <v>18</v>
      </c>
      <c r="AK12" s="11">
        <v>2.86</v>
      </c>
      <c r="AL12" s="6">
        <f>AK12*AK10</f>
        <v>7.579</v>
      </c>
    </row>
    <row r="13" spans="2:38" ht="15">
      <c r="B13" s="4" t="s">
        <v>19</v>
      </c>
      <c r="C13" s="11">
        <v>1.542</v>
      </c>
      <c r="F13" s="31">
        <v>4000</v>
      </c>
      <c r="G13" s="28">
        <f>F13/C10/C11*E7*60/1000</f>
        <v>38.85852098366574</v>
      </c>
      <c r="H13" s="28">
        <f>F13/C10/C12*E7*60/1000</f>
        <v>68.98856209195085</v>
      </c>
      <c r="I13" s="28">
        <f>F13/C10/C13*E7*60/1000</f>
        <v>103.5723224661908</v>
      </c>
      <c r="J13" s="28">
        <f>F13/C10/C14*E7*60/1000</f>
        <v>135.46100190234623</v>
      </c>
      <c r="K13" s="28">
        <f>F13/C10/C15*E7*60/1000</f>
        <v>159.70852124286623</v>
      </c>
      <c r="L13" s="28">
        <f>F13/C10/C16*E7*60/1000</f>
        <v>188.78075797029106</v>
      </c>
      <c r="M13" s="28" t="e">
        <f>F13/C10/C17*E7*60/1000</f>
        <v>#DIV/0!</v>
      </c>
      <c r="N13" s="28" t="e">
        <f>F13/C10/C18*E7*60/1000</f>
        <v>#DIV/0!</v>
      </c>
      <c r="P13" s="4" t="s">
        <v>19</v>
      </c>
      <c r="Q13" s="11">
        <v>1.582</v>
      </c>
      <c r="R13" s="6">
        <f>Q13*Q10</f>
        <v>4.87256</v>
      </c>
      <c r="T13" s="4" t="s">
        <v>19</v>
      </c>
      <c r="U13" s="11">
        <v>1.542</v>
      </c>
      <c r="V13" s="6">
        <f>U13*U10</f>
        <v>4.863468</v>
      </c>
      <c r="X13" s="4" t="s">
        <v>19</v>
      </c>
      <c r="Y13" s="11">
        <v>1.582</v>
      </c>
      <c r="Z13" s="6">
        <f>Y13*Y10</f>
        <v>6.0907</v>
      </c>
      <c r="AB13" s="4" t="s">
        <v>19</v>
      </c>
      <c r="AC13" s="11">
        <v>1.55</v>
      </c>
      <c r="AD13" s="6">
        <f>AC13*AC10</f>
        <v>5.7815</v>
      </c>
      <c r="AF13" s="4" t="s">
        <v>19</v>
      </c>
      <c r="AG13" s="11">
        <v>1.665</v>
      </c>
      <c r="AH13" s="6">
        <f>AG13*AG10</f>
        <v>5.7609</v>
      </c>
      <c r="AJ13" s="4" t="s">
        <v>19</v>
      </c>
      <c r="AK13" s="11">
        <v>1.92</v>
      </c>
      <c r="AL13" s="6">
        <f>AK13*AK10</f>
        <v>5.088</v>
      </c>
    </row>
    <row r="14" spans="2:38" ht="15">
      <c r="B14" s="4" t="s">
        <v>20</v>
      </c>
      <c r="C14" s="11">
        <v>1.179</v>
      </c>
      <c r="F14" s="31">
        <v>5000</v>
      </c>
      <c r="G14" s="28">
        <f>F14/C10/C11*E7*60/1000</f>
        <v>48.57315122958218</v>
      </c>
      <c r="H14" s="28">
        <f>F14/C10/C12*E7*60/1000</f>
        <v>86.23570261493857</v>
      </c>
      <c r="I14" s="28">
        <f>F14/C10/C13*E7*60/1000</f>
        <v>129.4654030827385</v>
      </c>
      <c r="J14" s="28">
        <f>F14/C10/C14*E7*60/1000</f>
        <v>169.3262523779328</v>
      </c>
      <c r="K14" s="28">
        <f>F14/C10/C15*E7*60/1000</f>
        <v>199.6356515535828</v>
      </c>
      <c r="L14" s="28">
        <f>F14/C10/C16*E7*60/1000</f>
        <v>235.9759474628638</v>
      </c>
      <c r="M14" s="28" t="e">
        <f>F14/C10/C17*E7*60/1000</f>
        <v>#DIV/0!</v>
      </c>
      <c r="N14" s="28" t="e">
        <f>F14/C10/C18*E7*60/1000</f>
        <v>#DIV/0!</v>
      </c>
      <c r="P14" s="4" t="s">
        <v>20</v>
      </c>
      <c r="Q14" s="11">
        <v>1.192</v>
      </c>
      <c r="R14" s="6">
        <f>Q14*Q10</f>
        <v>3.67136</v>
      </c>
      <c r="T14" s="4" t="s">
        <v>20</v>
      </c>
      <c r="U14" s="11">
        <v>1.179</v>
      </c>
      <c r="V14" s="6">
        <f>U14*U10</f>
        <v>3.718566</v>
      </c>
      <c r="X14" s="4" t="s">
        <v>20</v>
      </c>
      <c r="Y14" s="11">
        <v>1.192</v>
      </c>
      <c r="Z14" s="6">
        <f>Y14*Y10</f>
        <v>4.5892</v>
      </c>
      <c r="AB14" s="4" t="s">
        <v>20</v>
      </c>
      <c r="AC14" s="11">
        <v>1.16</v>
      </c>
      <c r="AD14" s="6">
        <f>AC14*AC10</f>
        <v>4.3267999999999995</v>
      </c>
      <c r="AF14" s="4" t="s">
        <v>20</v>
      </c>
      <c r="AG14" s="11">
        <v>1.23</v>
      </c>
      <c r="AH14" s="6">
        <f>AG14*AG10</f>
        <v>4.2558</v>
      </c>
      <c r="AJ14" s="4" t="s">
        <v>20</v>
      </c>
      <c r="AK14" s="11">
        <v>1.37</v>
      </c>
      <c r="AL14" s="6">
        <f>AK14*AK10</f>
        <v>3.6305</v>
      </c>
    </row>
    <row r="15" spans="2:38" ht="15">
      <c r="B15" s="4" t="s">
        <v>21</v>
      </c>
      <c r="C15" s="11">
        <v>1</v>
      </c>
      <c r="F15" s="31">
        <v>6000</v>
      </c>
      <c r="G15" s="28">
        <f>F15/C10/C11*E7*60/1000</f>
        <v>58.287781475498626</v>
      </c>
      <c r="H15" s="28">
        <f>F15/C10/C12*E7*60/1000</f>
        <v>103.48284313792628</v>
      </c>
      <c r="I15" s="28">
        <f>F15/C10/C13*E7*60/1000</f>
        <v>155.3584836992862</v>
      </c>
      <c r="J15" s="28">
        <f>F15/C10/C14*E7*60/1000</f>
        <v>203.19150285351935</v>
      </c>
      <c r="K15" s="28">
        <f>F15/C10/C15*E7*60/1000</f>
        <v>239.56278186429935</v>
      </c>
      <c r="L15" s="28">
        <f>F15/C10/C16*E7*60/1000</f>
        <v>283.17113695543657</v>
      </c>
      <c r="M15" s="28" t="e">
        <f>F15/C10/C17*E7*60/1000</f>
        <v>#DIV/0!</v>
      </c>
      <c r="N15" s="28" t="e">
        <f>F15/C10/C18*E7*60/1000</f>
        <v>#DIV/0!</v>
      </c>
      <c r="P15" s="4" t="s">
        <v>21</v>
      </c>
      <c r="Q15" s="11">
        <v>1</v>
      </c>
      <c r="R15" s="6">
        <f>Q15*Q10</f>
        <v>3.08</v>
      </c>
      <c r="T15" s="4" t="s">
        <v>21</v>
      </c>
      <c r="U15" s="11">
        <v>1</v>
      </c>
      <c r="V15" s="6">
        <f>U15*U10</f>
        <v>3.154</v>
      </c>
      <c r="X15" s="4" t="s">
        <v>21</v>
      </c>
      <c r="Y15" s="11">
        <v>1</v>
      </c>
      <c r="Z15" s="6">
        <f>Y15*Y10</f>
        <v>3.85</v>
      </c>
      <c r="AB15" s="4" t="s">
        <v>21</v>
      </c>
      <c r="AC15" s="11">
        <v>0.85</v>
      </c>
      <c r="AD15" s="6">
        <f>AC15*AC10</f>
        <v>3.1705</v>
      </c>
      <c r="AF15" s="4" t="s">
        <v>21</v>
      </c>
      <c r="AG15" s="11">
        <v>1</v>
      </c>
      <c r="AH15" s="6">
        <f>AG15*AG10</f>
        <v>3.46</v>
      </c>
      <c r="AJ15" s="4" t="s">
        <v>21</v>
      </c>
      <c r="AK15" s="11">
        <v>1</v>
      </c>
      <c r="AL15" s="6">
        <f>AK15*AK10</f>
        <v>2.65</v>
      </c>
    </row>
    <row r="16" spans="2:38" ht="15">
      <c r="B16" s="4" t="s">
        <v>22</v>
      </c>
      <c r="C16" s="11">
        <v>0.846</v>
      </c>
      <c r="F16" s="31">
        <v>6500</v>
      </c>
      <c r="G16" s="28">
        <f>F16/C10/C11*E7*60/1000</f>
        <v>63.145096598456846</v>
      </c>
      <c r="H16" s="28">
        <f>F16/C10/C12*E7*60/1000</f>
        <v>112.10641339942016</v>
      </c>
      <c r="I16" s="28">
        <f>F16/C10/C13*E7*60/1000</f>
        <v>168.30502400756006</v>
      </c>
      <c r="J16" s="28">
        <f>F16/C10/C14*E7*60/1000</f>
        <v>220.12412809131266</v>
      </c>
      <c r="K16" s="28">
        <f>F16/C10/C15*E7*60/1000</f>
        <v>259.5263470196577</v>
      </c>
      <c r="L16" s="28">
        <f>F16/C10/C16*E7*60/1000</f>
        <v>306.768731701723</v>
      </c>
      <c r="M16" s="28" t="e">
        <f>F16/C10/C17*E7*60/1000</f>
        <v>#DIV/0!</v>
      </c>
      <c r="N16" s="28" t="e">
        <f>F16/C10/C18*E7*60/1000</f>
        <v>#DIV/0!</v>
      </c>
      <c r="P16" s="4" t="s">
        <v>22</v>
      </c>
      <c r="Q16" s="11">
        <v>0.872</v>
      </c>
      <c r="R16" s="6">
        <f>Q16*Q10</f>
        <v>2.68576</v>
      </c>
      <c r="T16" s="4" t="s">
        <v>22</v>
      </c>
      <c r="U16" s="11">
        <v>0.846</v>
      </c>
      <c r="V16" s="6">
        <f>U16*U10</f>
        <v>2.668284</v>
      </c>
      <c r="X16" s="4" t="s">
        <v>22</v>
      </c>
      <c r="Y16" s="11">
        <v>0.872</v>
      </c>
      <c r="Z16" s="6">
        <f>Y16*Y10</f>
        <v>3.3572</v>
      </c>
      <c r="AB16" s="4" t="s">
        <v>22</v>
      </c>
      <c r="AC16" s="11">
        <v>0.67</v>
      </c>
      <c r="AD16" s="6">
        <f>AC16*AC10</f>
        <v>2.4991000000000003</v>
      </c>
      <c r="AF16" s="4" t="s">
        <v>22</v>
      </c>
      <c r="AG16" s="11">
        <v>0.851</v>
      </c>
      <c r="AH16" s="6">
        <f>AG16*AG10</f>
        <v>2.94446</v>
      </c>
      <c r="AJ16" s="4" t="s">
        <v>22</v>
      </c>
      <c r="AK16" s="11">
        <v>0.82</v>
      </c>
      <c r="AL16" s="6">
        <f>AK16*AK10</f>
        <v>2.1729999999999996</v>
      </c>
    </row>
    <row r="17" spans="2:38" ht="15">
      <c r="B17" s="4" t="s">
        <v>23</v>
      </c>
      <c r="C17" s="11"/>
      <c r="F17" s="38">
        <v>7000</v>
      </c>
      <c r="G17" s="28">
        <f>F17/C10/C11*E7*60/1000</f>
        <v>68.00241172141506</v>
      </c>
      <c r="H17" s="28">
        <f>F17/C10/C12*E7*60/1000</f>
        <v>120.729983660914</v>
      </c>
      <c r="I17" s="28">
        <f>F17/C10/C13*E7*60/1000</f>
        <v>181.25156431583392</v>
      </c>
      <c r="J17" s="28">
        <f>F17/C10/C14*E7*60/1000</f>
        <v>237.05675332910596</v>
      </c>
      <c r="K17" s="28">
        <f>F17/C10/C15*E7*60/1000</f>
        <v>279.4899121750159</v>
      </c>
      <c r="L17" s="28">
        <f>F17/C10/C16*E7*60/1000</f>
        <v>330.36632644800943</v>
      </c>
      <c r="M17" s="28" t="e">
        <f>F17/C10/C17*E7*60/1000</f>
        <v>#DIV/0!</v>
      </c>
      <c r="N17" s="28" t="e">
        <f>F17/C10/C18*E7*60/1000</f>
        <v>#DIV/0!</v>
      </c>
      <c r="P17" s="4" t="s">
        <v>23</v>
      </c>
      <c r="Q17" s="11"/>
      <c r="R17" s="6">
        <f>Q17*Q10</f>
        <v>0</v>
      </c>
      <c r="T17" s="4" t="s">
        <v>23</v>
      </c>
      <c r="U17" s="11"/>
      <c r="V17" s="6">
        <f>U17*U10</f>
        <v>0</v>
      </c>
      <c r="X17" s="4" t="s">
        <v>23</v>
      </c>
      <c r="Y17" s="11"/>
      <c r="Z17" s="6">
        <f>Y17*Y10</f>
        <v>0</v>
      </c>
      <c r="AB17" s="4" t="s">
        <v>23</v>
      </c>
      <c r="AC17" s="11"/>
      <c r="AD17" s="6">
        <f>AC17*AC10</f>
        <v>0</v>
      </c>
      <c r="AF17" s="4" t="s">
        <v>23</v>
      </c>
      <c r="AG17" s="11"/>
      <c r="AH17" s="6">
        <f>AG17*AG10</f>
        <v>0</v>
      </c>
      <c r="AJ17" s="4" t="s">
        <v>23</v>
      </c>
      <c r="AK17" s="11">
        <v>0.73</v>
      </c>
      <c r="AL17" s="6">
        <f>AK17*AK10</f>
        <v>1.9344999999999999</v>
      </c>
    </row>
    <row r="18" spans="2:40" s="8" customFormat="1" ht="15">
      <c r="B18" s="4" t="s">
        <v>24</v>
      </c>
      <c r="C18" s="11"/>
      <c r="F18" s="30" t="s">
        <v>54</v>
      </c>
      <c r="G18" s="30" t="s">
        <v>48</v>
      </c>
      <c r="H18" s="10">
        <f>G17*1000/60/E7*C12*C10</f>
        <v>3942.822384428224</v>
      </c>
      <c r="I18" s="10">
        <f>H17*1000/60/E7*C13*C10</f>
        <v>4662.634989200864</v>
      </c>
      <c r="J18" s="10">
        <f>I17*1000/60/E7*C14*C10</f>
        <v>5352.140077821012</v>
      </c>
      <c r="K18" s="10">
        <f>J17*1000/60/E7*C15*C10</f>
        <v>5937.234944868533</v>
      </c>
      <c r="L18" s="10">
        <f>K17*1000/60/E7*C16*C10</f>
        <v>5922</v>
      </c>
      <c r="M18" s="10">
        <f>L17*1000/60/E7*C17*C10</f>
        <v>0</v>
      </c>
      <c r="N18" s="10" t="e">
        <f>M17*1000/60/E7*C18*C10</f>
        <v>#DIV/0!</v>
      </c>
      <c r="P18" s="4" t="s">
        <v>24</v>
      </c>
      <c r="Q18" s="11"/>
      <c r="R18" s="6">
        <f>Q18*Q10</f>
        <v>0</v>
      </c>
      <c r="S18"/>
      <c r="T18" s="4" t="s">
        <v>24</v>
      </c>
      <c r="U18" s="11"/>
      <c r="V18" s="6">
        <f>U18*U10</f>
        <v>0</v>
      </c>
      <c r="W18"/>
      <c r="X18" s="4" t="s">
        <v>24</v>
      </c>
      <c r="Y18" s="11"/>
      <c r="Z18" s="6">
        <f>Y18*Y10</f>
        <v>0</v>
      </c>
      <c r="AA18"/>
      <c r="AB18" s="4" t="s">
        <v>24</v>
      </c>
      <c r="AC18" s="11"/>
      <c r="AD18" s="6">
        <f>AC18*AC10</f>
        <v>0</v>
      </c>
      <c r="AE18"/>
      <c r="AF18" s="4" t="s">
        <v>24</v>
      </c>
      <c r="AG18" s="11"/>
      <c r="AH18" s="6">
        <f>AG18*AG10</f>
        <v>0</v>
      </c>
      <c r="AI18"/>
      <c r="AJ18" s="4" t="s">
        <v>24</v>
      </c>
      <c r="AK18" s="11"/>
      <c r="AL18" s="6">
        <f>AK18*AK10</f>
        <v>0</v>
      </c>
      <c r="AM18"/>
      <c r="AN18"/>
    </row>
    <row r="19" spans="1:40" ht="15">
      <c r="A19" s="8"/>
      <c r="D19" s="8"/>
      <c r="E19" s="8"/>
      <c r="F19" s="34"/>
      <c r="G19" s="34"/>
      <c r="H19" s="34"/>
      <c r="I19" s="34"/>
      <c r="J19" s="34"/>
      <c r="K19" s="34"/>
      <c r="L19" s="34"/>
      <c r="M19" s="34"/>
      <c r="N19" s="34"/>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2:33" ht="15">
      <c r="B20" t="s">
        <v>80</v>
      </c>
      <c r="F20" s="30" t="s">
        <v>16</v>
      </c>
      <c r="G20" s="30" t="s">
        <v>17</v>
      </c>
      <c r="H20" s="30" t="s">
        <v>18</v>
      </c>
      <c r="I20" s="30" t="s">
        <v>19</v>
      </c>
      <c r="J20" s="30" t="s">
        <v>20</v>
      </c>
      <c r="K20" s="30" t="s">
        <v>21</v>
      </c>
      <c r="L20" s="30" t="s">
        <v>22</v>
      </c>
      <c r="M20" s="30" t="s">
        <v>23</v>
      </c>
      <c r="N20" s="30" t="s">
        <v>24</v>
      </c>
      <c r="P20" t="s">
        <v>80</v>
      </c>
      <c r="S20" s="8"/>
      <c r="T20" t="s">
        <v>82</v>
      </c>
      <c r="X20" t="s">
        <v>84</v>
      </c>
      <c r="AB20" t="s">
        <v>86</v>
      </c>
      <c r="AF20" s="9" t="s">
        <v>88</v>
      </c>
      <c r="AG20" s="8"/>
    </row>
    <row r="21" spans="2:34" ht="15">
      <c r="B21" s="4" t="s">
        <v>30</v>
      </c>
      <c r="C21" s="11">
        <v>3.46</v>
      </c>
      <c r="F21" s="30">
        <v>1000</v>
      </c>
      <c r="G21" s="28">
        <f>F21/C21/C22*E7*60/1000</f>
        <v>8.72805817773527</v>
      </c>
      <c r="H21" s="28">
        <f>F21/C21/C23*E7*60/1000</f>
        <v>15.553847265451315</v>
      </c>
      <c r="I21" s="28">
        <f>F21/C21/C24*E7*60/1000</f>
        <v>23.94473855339216</v>
      </c>
      <c r="J21" s="28">
        <f>F21/C21/C25*E7*60/1000</f>
        <v>31.926318071189545</v>
      </c>
      <c r="K21" s="28">
        <f>F21/C21/C26*E7*60/1000</f>
        <v>41.834485748455265</v>
      </c>
      <c r="L21" s="28">
        <f>F21/C21/C27*E7*60/1000</f>
        <v>52.747829856747934</v>
      </c>
      <c r="M21" s="28" t="e">
        <f>F21/C21/C28*E7*60/1000</f>
        <v>#DIV/0!</v>
      </c>
      <c r="N21" s="28" t="e">
        <f>F21/C21/C29*E7*60/1000</f>
        <v>#DIV/0!</v>
      </c>
      <c r="P21" s="4" t="s">
        <v>30</v>
      </c>
      <c r="Q21" s="11">
        <v>3.46</v>
      </c>
      <c r="R21" s="4" t="s">
        <v>15</v>
      </c>
      <c r="T21" s="4" t="s">
        <v>30</v>
      </c>
      <c r="U21" s="11">
        <v>2.56</v>
      </c>
      <c r="V21" s="4" t="s">
        <v>15</v>
      </c>
      <c r="X21" s="4" t="s">
        <v>30</v>
      </c>
      <c r="Y21" s="11">
        <v>3.154</v>
      </c>
      <c r="Z21" s="4" t="s">
        <v>15</v>
      </c>
      <c r="AB21" s="4" t="s">
        <v>30</v>
      </c>
      <c r="AC21" s="11">
        <v>3.23</v>
      </c>
      <c r="AD21" s="4" t="s">
        <v>15</v>
      </c>
      <c r="AF21" s="4" t="s">
        <v>30</v>
      </c>
      <c r="AG21" s="11">
        <v>3.64</v>
      </c>
      <c r="AH21" s="4" t="s">
        <v>15</v>
      </c>
    </row>
    <row r="22" spans="2:34" ht="15">
      <c r="B22" s="4" t="s">
        <v>17</v>
      </c>
      <c r="C22" s="11">
        <v>4.17</v>
      </c>
      <c r="F22" s="31">
        <v>2000</v>
      </c>
      <c r="G22" s="28">
        <f>F22/C21/C22*E7*60/1000</f>
        <v>17.45611635547054</v>
      </c>
      <c r="H22" s="28">
        <f>F22/C21/C23*E7*60/1000</f>
        <v>31.10769453090263</v>
      </c>
      <c r="I22" s="28">
        <f>F22/C21/C24*E7*60/1000</f>
        <v>47.88947710678432</v>
      </c>
      <c r="J22" s="28">
        <f>F22/C21/C25*E7*60/1000</f>
        <v>63.85263614237909</v>
      </c>
      <c r="K22" s="28">
        <f>F22/C21/C26*E7*60/1000</f>
        <v>83.66897149691053</v>
      </c>
      <c r="L22" s="28">
        <f>F22/C21/C27*E7*60/1000</f>
        <v>105.49565971349587</v>
      </c>
      <c r="M22" s="28" t="e">
        <f>F22/C21/C28*E7*60/1000</f>
        <v>#DIV/0!</v>
      </c>
      <c r="N22" s="28" t="e">
        <f>F22/C21/C29*E7*60/1000</f>
        <v>#DIV/0!</v>
      </c>
      <c r="P22" s="4" t="s">
        <v>17</v>
      </c>
      <c r="Q22" s="11">
        <v>4.17</v>
      </c>
      <c r="R22" s="6">
        <f>Q22*Q21</f>
        <v>14.4282</v>
      </c>
      <c r="T22" s="4" t="s">
        <v>17</v>
      </c>
      <c r="U22" s="11">
        <v>4.78</v>
      </c>
      <c r="V22" s="6">
        <f>U22*U21</f>
        <v>12.2368</v>
      </c>
      <c r="X22" s="4" t="s">
        <v>17</v>
      </c>
      <c r="Y22" s="11">
        <v>4.78</v>
      </c>
      <c r="Z22" s="6">
        <f>Y22*Y21</f>
        <v>15.07612</v>
      </c>
      <c r="AB22" s="4" t="s">
        <v>17</v>
      </c>
      <c r="AC22" s="11">
        <v>4.32</v>
      </c>
      <c r="AD22" s="6">
        <f>AC22*AC21</f>
        <v>13.953600000000002</v>
      </c>
      <c r="AF22" s="4" t="s">
        <v>17</v>
      </c>
      <c r="AG22" s="11"/>
      <c r="AH22" s="6">
        <f>AG22*AG21</f>
        <v>0</v>
      </c>
    </row>
    <row r="23" spans="2:34" ht="15">
      <c r="B23" s="4" t="s">
        <v>18</v>
      </c>
      <c r="C23" s="11">
        <v>2.34</v>
      </c>
      <c r="F23" s="31">
        <v>3000</v>
      </c>
      <c r="G23" s="28">
        <f>F23/C21/C22*E7*60/1000</f>
        <v>26.18417453320581</v>
      </c>
      <c r="H23" s="28">
        <f>F23/C21/C23*E7*60/1000</f>
        <v>46.66154179635394</v>
      </c>
      <c r="I23" s="28">
        <f>F23/C21/C24*E7*60/1000</f>
        <v>71.83421566017645</v>
      </c>
      <c r="J23" s="28">
        <f>F23/C21/C25*E7*60/1000</f>
        <v>95.77895421356864</v>
      </c>
      <c r="K23" s="28">
        <f>F23/C21/C26*E7*60/1000</f>
        <v>125.5034572453658</v>
      </c>
      <c r="L23" s="28">
        <f>F23/C21/C27*E7*60/1000</f>
        <v>158.24348957024378</v>
      </c>
      <c r="M23" s="28" t="e">
        <f>F23/C21/C28*E7*60/1000</f>
        <v>#DIV/0!</v>
      </c>
      <c r="N23" s="28" t="e">
        <f>F23/C21/C29*E7*60/1000</f>
        <v>#DIV/0!</v>
      </c>
      <c r="P23" s="4" t="s">
        <v>18</v>
      </c>
      <c r="Q23" s="11">
        <v>2.34</v>
      </c>
      <c r="R23" s="6">
        <f>Q23*Q21</f>
        <v>8.0964</v>
      </c>
      <c r="T23" s="4" t="s">
        <v>18</v>
      </c>
      <c r="U23" s="11">
        <v>3.06</v>
      </c>
      <c r="V23" s="6">
        <f>U23*U21</f>
        <v>7.833600000000001</v>
      </c>
      <c r="X23" s="4" t="s">
        <v>18</v>
      </c>
      <c r="Y23" s="11">
        <v>2.933</v>
      </c>
      <c r="Z23" s="6">
        <f>Y23*Y21</f>
        <v>9.250682</v>
      </c>
      <c r="AB23" s="4" t="s">
        <v>18</v>
      </c>
      <c r="AC23" s="11">
        <v>2.46</v>
      </c>
      <c r="AD23" s="6">
        <f>AC23*AC21</f>
        <v>7.9458</v>
      </c>
      <c r="AF23" s="4" t="s">
        <v>18</v>
      </c>
      <c r="AG23" s="11"/>
      <c r="AH23" s="6">
        <f>AG23*AG21</f>
        <v>0</v>
      </c>
    </row>
    <row r="24" spans="2:34" ht="15">
      <c r="B24" s="4" t="s">
        <v>19</v>
      </c>
      <c r="C24" s="11">
        <v>1.52</v>
      </c>
      <c r="F24" s="31">
        <v>4000</v>
      </c>
      <c r="G24" s="28">
        <f>F24/C21/C22*E7*60/1000</f>
        <v>34.91223271094108</v>
      </c>
      <c r="H24" s="28">
        <f>F24/C21/C23*E7*60/1000</f>
        <v>62.21538906180526</v>
      </c>
      <c r="I24" s="28">
        <f>F24/C21/C24*E7*60/1000</f>
        <v>95.77895421356864</v>
      </c>
      <c r="J24" s="28">
        <f>F24/C21/C25*E7*60/1000</f>
        <v>127.70527228475818</v>
      </c>
      <c r="K24" s="28">
        <f>F24/C21/C26*E7*60/1000</f>
        <v>167.33794299382106</v>
      </c>
      <c r="L24" s="28">
        <f>F24/C21/C27*E7*60/1000</f>
        <v>210.99131942699174</v>
      </c>
      <c r="M24" s="28" t="e">
        <f>F24/C21/C28*E7*60/1000</f>
        <v>#DIV/0!</v>
      </c>
      <c r="N24" s="28" t="e">
        <f>F24/C21/C29*E7*60/1000</f>
        <v>#DIV/0!</v>
      </c>
      <c r="P24" s="4" t="s">
        <v>19</v>
      </c>
      <c r="Q24" s="11">
        <v>1.52</v>
      </c>
      <c r="R24" s="6">
        <f>Q24*Q21</f>
        <v>5.2592</v>
      </c>
      <c r="T24" s="4" t="s">
        <v>19</v>
      </c>
      <c r="U24" s="11">
        <v>2.15</v>
      </c>
      <c r="V24" s="6">
        <f>U24*U21</f>
        <v>5.504</v>
      </c>
      <c r="X24" s="4" t="s">
        <v>19</v>
      </c>
      <c r="Y24" s="11">
        <v>2.153</v>
      </c>
      <c r="Z24" s="6">
        <f>Y24*Y21</f>
        <v>6.7905619999999995</v>
      </c>
      <c r="AB24" s="4" t="s">
        <v>19</v>
      </c>
      <c r="AC24" s="11">
        <v>1.66</v>
      </c>
      <c r="AD24" s="6">
        <f>AC24*AC21</f>
        <v>5.3618</v>
      </c>
      <c r="AF24" s="4" t="s">
        <v>19</v>
      </c>
      <c r="AG24" s="11"/>
      <c r="AH24" s="6">
        <f>AG24*AG21</f>
        <v>0</v>
      </c>
    </row>
    <row r="25" spans="2:34" ht="15">
      <c r="B25" s="4" t="s">
        <v>20</v>
      </c>
      <c r="C25" s="11">
        <v>1.14</v>
      </c>
      <c r="F25" s="31">
        <v>5000</v>
      </c>
      <c r="G25" s="28">
        <f>F25/C21/C22*E7*60/1000</f>
        <v>43.640290888676354</v>
      </c>
      <c r="H25" s="28">
        <f>F25/C21/C23*E7*60/1000</f>
        <v>77.76923632725656</v>
      </c>
      <c r="I25" s="28">
        <f>F25/C21/C24*E7*60/1000</f>
        <v>119.72369276696077</v>
      </c>
      <c r="J25" s="28">
        <f>F25/C21/C25*E7*60/1000</f>
        <v>159.63159035594776</v>
      </c>
      <c r="K25" s="28">
        <f>F25/C21/C26*E7*60/1000</f>
        <v>209.1724287422763</v>
      </c>
      <c r="L25" s="28">
        <f>F25/C21/C27*E7*60/1000</f>
        <v>263.73914928373966</v>
      </c>
      <c r="M25" s="28" t="e">
        <f>F25/C21/C28*E7*60/1000</f>
        <v>#DIV/0!</v>
      </c>
      <c r="N25" s="28" t="e">
        <f>F25/C21/C29*E7*60/1000</f>
        <v>#DIV/0!</v>
      </c>
      <c r="P25" s="4" t="s">
        <v>20</v>
      </c>
      <c r="Q25" s="11">
        <v>1.14</v>
      </c>
      <c r="R25" s="6">
        <f>Q25*Q21</f>
        <v>3.9443999999999995</v>
      </c>
      <c r="T25" s="4" t="s">
        <v>20</v>
      </c>
      <c r="U25" s="11">
        <v>1.68</v>
      </c>
      <c r="V25" s="6">
        <f>U25*U21</f>
        <v>4.3008</v>
      </c>
      <c r="X25" s="4" t="s">
        <v>20</v>
      </c>
      <c r="Y25" s="11">
        <v>1.678</v>
      </c>
      <c r="Z25" s="6">
        <f>Y25*Y21</f>
        <v>5.292412</v>
      </c>
      <c r="AB25" s="4" t="s">
        <v>20</v>
      </c>
      <c r="AC25" s="11">
        <v>1.23</v>
      </c>
      <c r="AD25" s="6">
        <f>AC25*AC21</f>
        <v>3.9729</v>
      </c>
      <c r="AF25" s="4" t="s">
        <v>20</v>
      </c>
      <c r="AG25" s="11"/>
      <c r="AH25" s="6">
        <f>AG25*AG21</f>
        <v>0</v>
      </c>
    </row>
    <row r="26" spans="2:34" ht="15">
      <c r="B26" s="4" t="s">
        <v>21</v>
      </c>
      <c r="C26" s="11">
        <v>0.87</v>
      </c>
      <c r="F26" s="31">
        <v>6000</v>
      </c>
      <c r="G26" s="28">
        <f>F26/C21/C22*E7*60/1000</f>
        <v>52.36834906641162</v>
      </c>
      <c r="H26" s="28">
        <f>F26/C21/C23*E7*60/1000</f>
        <v>93.32308359270787</v>
      </c>
      <c r="I26" s="28">
        <f>F26/C21/C24*E7*60/1000</f>
        <v>143.6684313203529</v>
      </c>
      <c r="J26" s="28">
        <f>F26/C21/C25*E7*60/1000</f>
        <v>191.55790842713728</v>
      </c>
      <c r="K26" s="28">
        <f>F26/C21/C26*E7*60/1000</f>
        <v>251.0069144907316</v>
      </c>
      <c r="L26" s="28">
        <f>F26/C21/C27*E7*60/1000</f>
        <v>316.48697914048756</v>
      </c>
      <c r="M26" s="28" t="e">
        <f>F26/C21/C28*E7*60/1000</f>
        <v>#DIV/0!</v>
      </c>
      <c r="N26" s="28" t="e">
        <f>F26/C21/C29*E7*60/1000</f>
        <v>#DIV/0!</v>
      </c>
      <c r="P26" s="4" t="s">
        <v>21</v>
      </c>
      <c r="Q26" s="11">
        <v>0.87</v>
      </c>
      <c r="R26" s="6">
        <f>Q26*Q21</f>
        <v>3.0101999999999998</v>
      </c>
      <c r="T26" s="4" t="s">
        <v>21</v>
      </c>
      <c r="U26" s="11">
        <v>1.39</v>
      </c>
      <c r="V26" s="6">
        <f>U26*U21</f>
        <v>3.5584</v>
      </c>
      <c r="X26" s="4" t="s">
        <v>21</v>
      </c>
      <c r="Y26" s="11">
        <v>1.39</v>
      </c>
      <c r="Z26" s="6">
        <f>Y26*Y21</f>
        <v>4.38406</v>
      </c>
      <c r="AB26" s="4" t="s">
        <v>21</v>
      </c>
      <c r="AC26" s="11">
        <v>1</v>
      </c>
      <c r="AD26" s="6">
        <f>AC26*AC21</f>
        <v>3.23</v>
      </c>
      <c r="AF26" s="4" t="s">
        <v>21</v>
      </c>
      <c r="AG26" s="11"/>
      <c r="AH26" s="6">
        <f>AG26*AG21</f>
        <v>0</v>
      </c>
    </row>
    <row r="27" spans="2:34" ht="15">
      <c r="B27" s="4" t="s">
        <v>22</v>
      </c>
      <c r="C27" s="11">
        <v>0.69</v>
      </c>
      <c r="F27" s="31">
        <v>6500</v>
      </c>
      <c r="G27" s="28">
        <f>F27/C21/C22*E7*60/1000</f>
        <v>56.73237815527926</v>
      </c>
      <c r="H27" s="28">
        <f>F27/C21/C23*E7*60/1000</f>
        <v>101.10000722543354</v>
      </c>
      <c r="I27" s="28">
        <f>F27/C21/C24*E7*60/1000</f>
        <v>155.640800597049</v>
      </c>
      <c r="J27" s="28">
        <f>F27/C21/C25*E7*60/1000</f>
        <v>207.52106746273202</v>
      </c>
      <c r="K27" s="28">
        <f>F27/C21/C26*E7*60/1000</f>
        <v>271.92415736495917</v>
      </c>
      <c r="L27" s="28">
        <f>F27/C21/C27*E7*60/1000</f>
        <v>342.8608940688616</v>
      </c>
      <c r="M27" s="28" t="e">
        <f>F27/C21/C28*E7*60/1000</f>
        <v>#DIV/0!</v>
      </c>
      <c r="N27" s="28" t="e">
        <f>F27/C21/C29*E7*60/1000</f>
        <v>#DIV/0!</v>
      </c>
      <c r="P27" s="4" t="s">
        <v>22</v>
      </c>
      <c r="Q27" s="11">
        <v>0.69</v>
      </c>
      <c r="R27" s="6">
        <f>Q27*Q21</f>
        <v>2.3874</v>
      </c>
      <c r="T27" s="4" t="s">
        <v>22</v>
      </c>
      <c r="U27" s="11">
        <v>1.2</v>
      </c>
      <c r="V27" s="6">
        <f>U27*U21</f>
        <v>3.072</v>
      </c>
      <c r="X27" s="4" t="s">
        <v>22</v>
      </c>
      <c r="Y27" s="11">
        <v>1.203</v>
      </c>
      <c r="Z27" s="6">
        <f>Y27*Y21</f>
        <v>3.7942620000000002</v>
      </c>
      <c r="AB27" s="4" t="s">
        <v>22</v>
      </c>
      <c r="AC27" s="11">
        <v>0.85</v>
      </c>
      <c r="AD27" s="6">
        <f>AC27*AC21</f>
        <v>2.7455</v>
      </c>
      <c r="AF27" s="4" t="s">
        <v>22</v>
      </c>
      <c r="AG27" s="11">
        <v>0.67</v>
      </c>
      <c r="AH27" s="6">
        <f>AG27*AG21</f>
        <v>2.4388</v>
      </c>
    </row>
    <row r="28" spans="2:34" ht="15">
      <c r="B28" s="4" t="s">
        <v>23</v>
      </c>
      <c r="C28" s="11"/>
      <c r="F28" s="38">
        <v>7000</v>
      </c>
      <c r="G28" s="28">
        <f>F28/C21/C22*E7*60/1000</f>
        <v>61.09640724414689</v>
      </c>
      <c r="H28" s="28">
        <f>F28/C21/C23*E7*60/1000</f>
        <v>108.8769308581592</v>
      </c>
      <c r="I28" s="28">
        <f>F28/C21/C24*E7*60/1000</f>
        <v>167.6131698737451</v>
      </c>
      <c r="J28" s="28">
        <f>F28/C21/C25*E7*60/1000</f>
        <v>223.48422649832682</v>
      </c>
      <c r="K28" s="28">
        <f>F28/C21/C26*E7*60/1000</f>
        <v>292.8414002391869</v>
      </c>
      <c r="L28" s="28">
        <f>F28/C21/C27*E7*60/1000</f>
        <v>369.2348089972356</v>
      </c>
      <c r="M28" s="28" t="e">
        <f>F28/C21/C28*E7*60/1000</f>
        <v>#DIV/0!</v>
      </c>
      <c r="N28" s="28" t="e">
        <f>F28/C21/C29*E7*60/1000</f>
        <v>#DIV/0!</v>
      </c>
      <c r="P28" s="4" t="s">
        <v>23</v>
      </c>
      <c r="Q28" s="11"/>
      <c r="R28" s="6">
        <f>Q28*Q21</f>
        <v>0</v>
      </c>
      <c r="T28" s="4" t="s">
        <v>23</v>
      </c>
      <c r="U28" s="11">
        <v>1</v>
      </c>
      <c r="V28" s="6">
        <f>U28*U21</f>
        <v>2.56</v>
      </c>
      <c r="X28" s="4" t="s">
        <v>23</v>
      </c>
      <c r="Y28" s="11">
        <v>1</v>
      </c>
      <c r="Z28" s="6">
        <f>Y28*Y21</f>
        <v>3.154</v>
      </c>
      <c r="AB28" s="4" t="s">
        <v>23</v>
      </c>
      <c r="AC28" s="11"/>
      <c r="AD28" s="6">
        <f>AC28*AC21</f>
        <v>0</v>
      </c>
      <c r="AF28" s="4" t="s">
        <v>23</v>
      </c>
      <c r="AG28" s="11"/>
      <c r="AH28" s="6">
        <f>AG28*AG21</f>
        <v>0</v>
      </c>
    </row>
    <row r="29" spans="2:34" ht="15">
      <c r="B29" s="4" t="s">
        <v>24</v>
      </c>
      <c r="C29" s="11"/>
      <c r="F29" s="30" t="s">
        <v>54</v>
      </c>
      <c r="G29" s="30" t="s">
        <v>48</v>
      </c>
      <c r="H29" s="29">
        <f aca="true" t="shared" si="0" ref="H29:N29">G28/H21*1000</f>
        <v>3928.057553956834</v>
      </c>
      <c r="I29" s="29">
        <f t="shared" si="0"/>
        <v>4547.008547008546</v>
      </c>
      <c r="J29" s="29">
        <f t="shared" si="0"/>
        <v>5250</v>
      </c>
      <c r="K29" s="29">
        <f t="shared" si="0"/>
        <v>5342.105263157895</v>
      </c>
      <c r="L29" s="29">
        <f t="shared" si="0"/>
        <v>5551.724137931036</v>
      </c>
      <c r="M29" s="28" t="e">
        <f t="shared" si="0"/>
        <v>#DIV/0!</v>
      </c>
      <c r="N29" s="28" t="e">
        <f t="shared" si="0"/>
        <v>#DIV/0!</v>
      </c>
      <c r="P29" s="4" t="s">
        <v>24</v>
      </c>
      <c r="Q29" s="11"/>
      <c r="R29" s="6">
        <f>Q29*Q21</f>
        <v>0</v>
      </c>
      <c r="T29" s="4" t="s">
        <v>24</v>
      </c>
      <c r="U29" s="11"/>
      <c r="V29" s="6">
        <f>U29*U21</f>
        <v>0</v>
      </c>
      <c r="X29" s="4" t="s">
        <v>24</v>
      </c>
      <c r="Y29" s="11"/>
      <c r="Z29" s="6">
        <f>Y29*Y21</f>
        <v>0</v>
      </c>
      <c r="AB29" s="4" t="s">
        <v>24</v>
      </c>
      <c r="AC29" s="11"/>
      <c r="AD29" s="6">
        <f>AC29*AC21</f>
        <v>0</v>
      </c>
      <c r="AF29" s="4" t="s">
        <v>24</v>
      </c>
      <c r="AG29" s="11"/>
      <c r="AH29" s="6">
        <f>AG29*AG21</f>
        <v>0</v>
      </c>
    </row>
    <row r="32" spans="1:4" s="25" customFormat="1" ht="15">
      <c r="A32" s="24" t="s">
        <v>47</v>
      </c>
      <c r="D32" s="26"/>
    </row>
    <row r="33" ht="15">
      <c r="D33" s="1"/>
    </row>
    <row r="34" spans="4:7" ht="45">
      <c r="D34" s="15" t="s">
        <v>25</v>
      </c>
      <c r="E34" s="16" t="s">
        <v>28</v>
      </c>
      <c r="F34" s="16" t="s">
        <v>27</v>
      </c>
      <c r="G34" s="16" t="s">
        <v>26</v>
      </c>
    </row>
    <row r="35" spans="4:7" ht="15">
      <c r="D35" s="4" t="s">
        <v>32</v>
      </c>
      <c r="E35" s="7">
        <v>265</v>
      </c>
      <c r="F35" s="7">
        <v>35</v>
      </c>
      <c r="G35" s="7">
        <v>19</v>
      </c>
    </row>
    <row r="36" spans="4:7" ht="15">
      <c r="D36" s="3"/>
      <c r="E36" s="3"/>
      <c r="F36" s="3"/>
      <c r="G36" s="3"/>
    </row>
    <row r="37" spans="4:9" ht="15">
      <c r="D37" s="4" t="s">
        <v>29</v>
      </c>
      <c r="E37" s="5">
        <f>G35*2.54</f>
        <v>48.26</v>
      </c>
      <c r="F37" s="3"/>
      <c r="G37" s="3"/>
      <c r="I37" s="2"/>
    </row>
    <row r="38" spans="4:9" ht="15">
      <c r="D38" s="4" t="s">
        <v>34</v>
      </c>
      <c r="E38" s="5">
        <f>((E35*F35/100)*2)/10</f>
        <v>18.55</v>
      </c>
      <c r="F38" s="3"/>
      <c r="G38" s="3"/>
      <c r="I38" s="2"/>
    </row>
    <row r="39" spans="4:5" ht="15">
      <c r="D39" s="4" t="s">
        <v>33</v>
      </c>
      <c r="E39" s="6">
        <f>(E37+E38)/100*3.1415</f>
        <v>2.0988361500000003</v>
      </c>
    </row>
    <row r="41" spans="2:14" ht="15">
      <c r="B41" t="s">
        <v>5</v>
      </c>
      <c r="F41" s="30" t="s">
        <v>16</v>
      </c>
      <c r="G41" s="30" t="s">
        <v>17</v>
      </c>
      <c r="H41" s="30" t="s">
        <v>18</v>
      </c>
      <c r="I41" s="30" t="s">
        <v>19</v>
      </c>
      <c r="J41" s="30" t="s">
        <v>20</v>
      </c>
      <c r="K41" s="30" t="s">
        <v>21</v>
      </c>
      <c r="L41" s="30" t="s">
        <v>22</v>
      </c>
      <c r="M41" s="30" t="s">
        <v>23</v>
      </c>
      <c r="N41" s="30" t="s">
        <v>24</v>
      </c>
    </row>
    <row r="42" spans="2:14" ht="15">
      <c r="B42" s="4" t="s">
        <v>30</v>
      </c>
      <c r="C42" s="11">
        <v>3.154</v>
      </c>
      <c r="F42" s="30">
        <v>1000</v>
      </c>
      <c r="G42" s="28">
        <f>F42/C42/C43*E39*60/1000</f>
        <v>9.714630245916435</v>
      </c>
      <c r="H42" s="28">
        <f>F42/C42/C44*E39*60/1000</f>
        <v>17.247140522987713</v>
      </c>
      <c r="I42" s="28">
        <f>F42/C42/C45*E39*60/1000</f>
        <v>25.8930806165477</v>
      </c>
      <c r="J42" s="28">
        <f>F42/C42/C46*E39*60/1000</f>
        <v>33.865250475586556</v>
      </c>
      <c r="K42" s="28">
        <f>F42/C42/C47*E39*60/1000</f>
        <v>39.92713031071656</v>
      </c>
      <c r="L42" s="28">
        <f>F42/C42/C48*E39*60/1000</f>
        <v>47.195189492572766</v>
      </c>
      <c r="M42" s="28" t="e">
        <f>F42/C42/C49*E39*60/1000</f>
        <v>#DIV/0!</v>
      </c>
      <c r="N42" s="28" t="e">
        <f>F42/C42/C50*E39*60/1000</f>
        <v>#DIV/0!</v>
      </c>
    </row>
    <row r="43" spans="2:14" ht="15">
      <c r="B43" s="4" t="s">
        <v>17</v>
      </c>
      <c r="C43" s="11">
        <v>4.11</v>
      </c>
      <c r="F43" s="31">
        <v>2000</v>
      </c>
      <c r="G43" s="28">
        <f>F43/C42/C43*E39*60/1000</f>
        <v>19.42926049183287</v>
      </c>
      <c r="H43" s="28">
        <f>F43/C42/C44*E39*60/1000</f>
        <v>34.49428104597543</v>
      </c>
      <c r="I43" s="28">
        <f>F43/C42/C45*E39*60/1000</f>
        <v>51.7861612330954</v>
      </c>
      <c r="J43" s="28">
        <f>F43/C42/C46*E39*60/1000</f>
        <v>67.73050095117311</v>
      </c>
      <c r="K43" s="28">
        <f>F43/C42/C47*E39*60/1000</f>
        <v>79.85426062143311</v>
      </c>
      <c r="L43" s="28">
        <f>F43/C42/C48*E39*60/1000</f>
        <v>94.39037898514553</v>
      </c>
      <c r="M43" s="28" t="e">
        <f>F43/C42/C49*E39*60/1000</f>
        <v>#DIV/0!</v>
      </c>
      <c r="N43" s="28" t="e">
        <f>F43/C42/C50*E39*60/1000</f>
        <v>#DIV/0!</v>
      </c>
    </row>
    <row r="44" spans="2:14" ht="15">
      <c r="B44" s="4" t="s">
        <v>18</v>
      </c>
      <c r="C44" s="11">
        <v>2.315</v>
      </c>
      <c r="F44" s="31">
        <v>3000</v>
      </c>
      <c r="G44" s="28">
        <f>F44/C42/C43*E39*60/1000</f>
        <v>29.143890737749313</v>
      </c>
      <c r="H44" s="28">
        <f>F44/C42/C44*E39*60/1000</f>
        <v>51.74142156896314</v>
      </c>
      <c r="I44" s="28">
        <f>F44/C42/C45*E39*60/1000</f>
        <v>77.6792418496431</v>
      </c>
      <c r="J44" s="28">
        <f>F44/C42/C46*E39*60/1000</f>
        <v>101.59575142675968</v>
      </c>
      <c r="K44" s="28">
        <f>F44/C42/C47*E39*60/1000</f>
        <v>119.78139093214968</v>
      </c>
      <c r="L44" s="28">
        <f>F44/C42/C48*E39*60/1000</f>
        <v>141.58556847771828</v>
      </c>
      <c r="M44" s="28" t="e">
        <f>F44/C42/C49*E39*60/1000</f>
        <v>#DIV/0!</v>
      </c>
      <c r="N44" s="28" t="e">
        <f>F44/C42/C50*E39*60/1000</f>
        <v>#DIV/0!</v>
      </c>
    </row>
    <row r="45" spans="2:14" ht="15">
      <c r="B45" s="4" t="s">
        <v>19</v>
      </c>
      <c r="C45" s="11">
        <v>1.542</v>
      </c>
      <c r="F45" s="31">
        <v>4000</v>
      </c>
      <c r="G45" s="28">
        <f>F45/C42/C43*E39*60/1000</f>
        <v>38.85852098366574</v>
      </c>
      <c r="H45" s="28">
        <f>F45/C42/C44*E39*60/1000</f>
        <v>68.98856209195085</v>
      </c>
      <c r="I45" s="28">
        <f>F45/C42/C45*E39*60/1000</f>
        <v>103.5723224661908</v>
      </c>
      <c r="J45" s="28">
        <f>F45/C42/C46*E39*60/1000</f>
        <v>135.46100190234623</v>
      </c>
      <c r="K45" s="28">
        <f>F45/C42/C47*E39*60/1000</f>
        <v>159.70852124286623</v>
      </c>
      <c r="L45" s="28">
        <f>F45/C42/C48*E39*60/1000</f>
        <v>188.78075797029106</v>
      </c>
      <c r="M45" s="28" t="e">
        <f>F45/C42/C49*E39*60/1000</f>
        <v>#DIV/0!</v>
      </c>
      <c r="N45" s="28" t="e">
        <f>F45/C42/C50*E39*60/1000</f>
        <v>#DIV/0!</v>
      </c>
    </row>
    <row r="46" spans="2:14" ht="15">
      <c r="B46" s="4" t="s">
        <v>20</v>
      </c>
      <c r="C46" s="11">
        <v>1.179</v>
      </c>
      <c r="F46" s="31">
        <v>5000</v>
      </c>
      <c r="G46" s="28">
        <f>F46/C42/C43*E39*60/1000</f>
        <v>48.57315122958218</v>
      </c>
      <c r="H46" s="28">
        <f>F46/C42/C44*E39*60/1000</f>
        <v>86.23570261493857</v>
      </c>
      <c r="I46" s="28">
        <f>F46/C42/C45*E39*60/1000</f>
        <v>129.4654030827385</v>
      </c>
      <c r="J46" s="28">
        <f>F46/C42/C46*E39*60/1000</f>
        <v>169.3262523779328</v>
      </c>
      <c r="K46" s="28">
        <f>F46/C42/C47*E39*60/1000</f>
        <v>199.6356515535828</v>
      </c>
      <c r="L46" s="28">
        <f>F46/C42/C48*E39*60/1000</f>
        <v>235.9759474628638</v>
      </c>
      <c r="M46" s="28" t="e">
        <f>F46/C42/C49*E39*60/1000</f>
        <v>#DIV/0!</v>
      </c>
      <c r="N46" s="28" t="e">
        <f>F46/C42/C50*E39*60/1000</f>
        <v>#DIV/0!</v>
      </c>
    </row>
    <row r="47" spans="2:14" ht="15">
      <c r="B47" s="4" t="s">
        <v>21</v>
      </c>
      <c r="C47" s="11">
        <v>1</v>
      </c>
      <c r="F47" s="31">
        <v>6000</v>
      </c>
      <c r="G47" s="28">
        <f>F47/C42/C43*E39*60/1000</f>
        <v>58.287781475498626</v>
      </c>
      <c r="H47" s="28">
        <f>F47/C42/C44*E39*60/1000</f>
        <v>103.48284313792628</v>
      </c>
      <c r="I47" s="28">
        <f>F47/C42/C45*E39*60/1000</f>
        <v>155.3584836992862</v>
      </c>
      <c r="J47" s="28">
        <f>F47/C42/C46*E39*60/1000</f>
        <v>203.19150285351935</v>
      </c>
      <c r="K47" s="28">
        <f>F47/C42/C47*E39*60/1000</f>
        <v>239.56278186429935</v>
      </c>
      <c r="L47" s="28">
        <f>F47/C42/C48*E39*60/1000</f>
        <v>283.17113695543657</v>
      </c>
      <c r="M47" s="28" t="e">
        <f>F47/C42/C49*E39*60/1000</f>
        <v>#DIV/0!</v>
      </c>
      <c r="N47" s="28" t="e">
        <f>F47/C42/C50*E39*60/1000</f>
        <v>#DIV/0!</v>
      </c>
    </row>
    <row r="48" spans="2:14" ht="15">
      <c r="B48" s="4" t="s">
        <v>22</v>
      </c>
      <c r="C48" s="11">
        <v>0.846</v>
      </c>
      <c r="F48" s="31">
        <v>6500</v>
      </c>
      <c r="G48" s="28">
        <f>F48/C42/C43*E39*60/1000</f>
        <v>63.145096598456846</v>
      </c>
      <c r="H48" s="28">
        <f>F48/C42/C44*E39*60/1000</f>
        <v>112.10641339942016</v>
      </c>
      <c r="I48" s="28">
        <f>F48/C42/C45*E39*60/1000</f>
        <v>168.30502400756006</v>
      </c>
      <c r="J48" s="28">
        <f>F48/C42/C46*E39*60/1000</f>
        <v>220.12412809131266</v>
      </c>
      <c r="K48" s="28">
        <f>F48/C42/C47*E39*60/1000</f>
        <v>259.5263470196577</v>
      </c>
      <c r="L48" s="28">
        <f>F48/C42/C48*E39*60/1000</f>
        <v>306.768731701723</v>
      </c>
      <c r="M48" s="28" t="e">
        <f>F48/C42/C49*E39*60/1000</f>
        <v>#DIV/0!</v>
      </c>
      <c r="N48" s="28" t="e">
        <f>F48/C42/C50*E39*60/1000</f>
        <v>#DIV/0!</v>
      </c>
    </row>
    <row r="49" spans="2:14" ht="15">
      <c r="B49" s="4" t="s">
        <v>23</v>
      </c>
      <c r="C49" s="11"/>
      <c r="F49" s="38">
        <v>7000</v>
      </c>
      <c r="G49" s="28">
        <f>F49/C42/C43*E39*60/1000</f>
        <v>68.00241172141506</v>
      </c>
      <c r="H49" s="28">
        <f>F49/C42/C44*E39*60/1000</f>
        <v>120.729983660914</v>
      </c>
      <c r="I49" s="28">
        <f>F49/C42/C45*E39*60/1000</f>
        <v>181.25156431583392</v>
      </c>
      <c r="J49" s="28">
        <f>F49/C42/C46*E39*60/1000</f>
        <v>237.05675332910596</v>
      </c>
      <c r="K49" s="28">
        <f>F49/C42/C47*E39*60/1000</f>
        <v>279.4899121750159</v>
      </c>
      <c r="L49" s="28">
        <f>F49/C42/C48*E39*60/1000</f>
        <v>330.36632644800943</v>
      </c>
      <c r="M49" s="28" t="e">
        <f>F49/C42/C49*E39*60/1000</f>
        <v>#DIV/0!</v>
      </c>
      <c r="N49" s="28" t="e">
        <f>F49/C42/C50*E39*60/1000</f>
        <v>#DIV/0!</v>
      </c>
    </row>
    <row r="50" spans="2:14" ht="15">
      <c r="B50" s="4" t="s">
        <v>24</v>
      </c>
      <c r="C50" s="11"/>
      <c r="F50" s="30" t="s">
        <v>54</v>
      </c>
      <c r="G50" s="30" t="s">
        <v>48</v>
      </c>
      <c r="H50" s="29">
        <f aca="true" t="shared" si="1" ref="H50:N50">G49/H42*1000</f>
        <v>3942.8223844282234</v>
      </c>
      <c r="I50" s="29">
        <f t="shared" si="1"/>
        <v>4662.634989200865</v>
      </c>
      <c r="J50" s="29">
        <f t="shared" si="1"/>
        <v>5352.140077821012</v>
      </c>
      <c r="K50" s="29">
        <f t="shared" si="1"/>
        <v>5937.234944868533</v>
      </c>
      <c r="L50" s="29">
        <f t="shared" si="1"/>
        <v>5922</v>
      </c>
      <c r="M50" s="28" t="e">
        <f t="shared" si="1"/>
        <v>#DIV/0!</v>
      </c>
      <c r="N50" s="28" t="e">
        <f t="shared" si="1"/>
        <v>#DIV/0!</v>
      </c>
    </row>
    <row r="51" spans="6:14" ht="15">
      <c r="F51" s="34"/>
      <c r="G51" s="34"/>
      <c r="H51" s="34"/>
      <c r="I51" s="34"/>
      <c r="J51" s="34"/>
      <c r="K51" s="34"/>
      <c r="L51" s="34"/>
      <c r="M51" s="34"/>
      <c r="N51" s="34"/>
    </row>
    <row r="52" spans="2:14" ht="15">
      <c r="B52" t="s">
        <v>5</v>
      </c>
      <c r="F52" s="30" t="s">
        <v>16</v>
      </c>
      <c r="G52" s="30" t="s">
        <v>17</v>
      </c>
      <c r="H52" s="30" t="s">
        <v>18</v>
      </c>
      <c r="I52" s="30" t="s">
        <v>19</v>
      </c>
      <c r="J52" s="30" t="s">
        <v>20</v>
      </c>
      <c r="K52" s="30" t="s">
        <v>21</v>
      </c>
      <c r="L52" s="30" t="s">
        <v>22</v>
      </c>
      <c r="M52" s="30" t="s">
        <v>23</v>
      </c>
      <c r="N52" s="30" t="s">
        <v>24</v>
      </c>
    </row>
    <row r="53" spans="2:14" ht="15">
      <c r="B53" s="4" t="s">
        <v>30</v>
      </c>
      <c r="C53" s="11">
        <v>3.154</v>
      </c>
      <c r="F53" s="30">
        <v>1000</v>
      </c>
      <c r="G53" s="28">
        <f>F53/C53/C54*E39*60/1000</f>
        <v>9.714630245916435</v>
      </c>
      <c r="H53" s="28">
        <f>F53/C53/C55*E39*60/1000</f>
        <v>17.247140522987713</v>
      </c>
      <c r="I53" s="28">
        <f>F53/C53/C56*E39*60/1000</f>
        <v>25.8930806165477</v>
      </c>
      <c r="J53" s="28">
        <f>F53/C53/C57*E39*60/1000</f>
        <v>33.865250475586556</v>
      </c>
      <c r="K53" s="28">
        <f>F53/C53/C58*E39*60/1000</f>
        <v>39.92713031071656</v>
      </c>
      <c r="L53" s="28">
        <f>F53/C53/C59*E39*60/1000</f>
        <v>47.195189492572766</v>
      </c>
      <c r="M53" s="28" t="e">
        <f>F53/C53/C60*E39*60/1000</f>
        <v>#DIV/0!</v>
      </c>
      <c r="N53" s="28" t="e">
        <f>F53/C53/C61*E39*60/1000</f>
        <v>#DIV/0!</v>
      </c>
    </row>
    <row r="54" spans="2:14" ht="15">
      <c r="B54" s="4" t="s">
        <v>17</v>
      </c>
      <c r="C54" s="11">
        <v>4.11</v>
      </c>
      <c r="F54" s="31">
        <v>2000</v>
      </c>
      <c r="G54" s="28">
        <f>F54/C53/C54*E39*60/1000</f>
        <v>19.42926049183287</v>
      </c>
      <c r="H54" s="28">
        <f>F54/C53/C55*E39*60/1000</f>
        <v>34.49428104597543</v>
      </c>
      <c r="I54" s="28">
        <f>F54/C53/C56*E39*60/1000</f>
        <v>51.7861612330954</v>
      </c>
      <c r="J54" s="28">
        <f>F54/C53/C57*E39*60/1000</f>
        <v>67.73050095117311</v>
      </c>
      <c r="K54" s="28">
        <f>F54/C53/C58*E39*60/1000</f>
        <v>79.85426062143311</v>
      </c>
      <c r="L54" s="28">
        <f>F54/C53/C59*E39*60/1000</f>
        <v>94.39037898514553</v>
      </c>
      <c r="M54" s="28" t="e">
        <f>F54/C53/C60*E39*60/1000</f>
        <v>#DIV/0!</v>
      </c>
      <c r="N54" s="28" t="e">
        <f>F54/C53/C61*E39*60/1000</f>
        <v>#DIV/0!</v>
      </c>
    </row>
    <row r="55" spans="2:14" ht="15">
      <c r="B55" s="4" t="s">
        <v>18</v>
      </c>
      <c r="C55" s="11">
        <v>2.315</v>
      </c>
      <c r="F55" s="31">
        <v>3000</v>
      </c>
      <c r="G55" s="28">
        <f>F55/C53/C54*E39*60/1000</f>
        <v>29.143890737749313</v>
      </c>
      <c r="H55" s="28">
        <f>F55/C53/C55*E39*60/1000</f>
        <v>51.74142156896314</v>
      </c>
      <c r="I55" s="28">
        <f>F55/C53/C56*E39*60/1000</f>
        <v>77.6792418496431</v>
      </c>
      <c r="J55" s="28">
        <f>F55/C53/C57*E39*60/1000</f>
        <v>101.59575142675968</v>
      </c>
      <c r="K55" s="28">
        <f>F55/C53/C58*E39*60/1000</f>
        <v>119.78139093214968</v>
      </c>
      <c r="L55" s="28">
        <f>F55/C53/C59*E39*60/1000</f>
        <v>141.58556847771828</v>
      </c>
      <c r="M55" s="28" t="e">
        <f>F55/C53/C60*E39*60/1000</f>
        <v>#DIV/0!</v>
      </c>
      <c r="N55" s="28" t="e">
        <f>F55/C53/C61*E39*60/1000</f>
        <v>#DIV/0!</v>
      </c>
    </row>
    <row r="56" spans="2:14" ht="15">
      <c r="B56" s="4" t="s">
        <v>19</v>
      </c>
      <c r="C56" s="11">
        <v>1.542</v>
      </c>
      <c r="F56" s="31">
        <v>4000</v>
      </c>
      <c r="G56" s="28">
        <f>F56/C53/C54*E39*60/1000</f>
        <v>38.85852098366574</v>
      </c>
      <c r="H56" s="28">
        <f>F56/C53/C55*E39*60/1000</f>
        <v>68.98856209195085</v>
      </c>
      <c r="I56" s="28">
        <f>F56/C53/C56*E39*60/1000</f>
        <v>103.5723224661908</v>
      </c>
      <c r="J56" s="28">
        <f>F56/C53/C57*E39*60/1000</f>
        <v>135.46100190234623</v>
      </c>
      <c r="K56" s="28">
        <f>F56/C53/C58*E39*60/1000</f>
        <v>159.70852124286623</v>
      </c>
      <c r="L56" s="28">
        <f>F56/C53/C59*E39*60/1000</f>
        <v>188.78075797029106</v>
      </c>
      <c r="M56" s="28" t="e">
        <f>F56/C53/C60*E39*60/1000</f>
        <v>#DIV/0!</v>
      </c>
      <c r="N56" s="28" t="e">
        <f>F56/C53/C61*E39*60/1000</f>
        <v>#DIV/0!</v>
      </c>
    </row>
    <row r="57" spans="2:14" ht="15">
      <c r="B57" s="4" t="s">
        <v>20</v>
      </c>
      <c r="C57" s="11">
        <v>1.179</v>
      </c>
      <c r="F57" s="31">
        <v>5000</v>
      </c>
      <c r="G57" s="28">
        <f>F57/C53/C54*E39*60/1000</f>
        <v>48.57315122958218</v>
      </c>
      <c r="H57" s="28">
        <f>F57/C53/C55*E39*60/1000</f>
        <v>86.23570261493857</v>
      </c>
      <c r="I57" s="28">
        <f>F57/C53/C56*E39*60/1000</f>
        <v>129.4654030827385</v>
      </c>
      <c r="J57" s="28">
        <f>F57/C53/C57*E39*60/1000</f>
        <v>169.3262523779328</v>
      </c>
      <c r="K57" s="28">
        <f>F57/C53/C58*E39*60/1000</f>
        <v>199.6356515535828</v>
      </c>
      <c r="L57" s="28">
        <f>F57/C53/C59*E39*60/1000</f>
        <v>235.9759474628638</v>
      </c>
      <c r="M57" s="28" t="e">
        <f>F57/C53/C60*E39*60/1000</f>
        <v>#DIV/0!</v>
      </c>
      <c r="N57" s="28" t="e">
        <f>F57/C53/C61*E39*60/1000</f>
        <v>#DIV/0!</v>
      </c>
    </row>
    <row r="58" spans="2:14" ht="15">
      <c r="B58" s="4" t="s">
        <v>21</v>
      </c>
      <c r="C58" s="11">
        <v>1</v>
      </c>
      <c r="F58" s="31">
        <v>6000</v>
      </c>
      <c r="G58" s="28">
        <f>F58/C53/C54*E39*60/1000</f>
        <v>58.287781475498626</v>
      </c>
      <c r="H58" s="28">
        <f>F58/C53/C55*E39*60/1000</f>
        <v>103.48284313792628</v>
      </c>
      <c r="I58" s="28">
        <f>F58/C53/C56*E39*60/1000</f>
        <v>155.3584836992862</v>
      </c>
      <c r="J58" s="28">
        <f>F58/C53/C57*E39*60/1000</f>
        <v>203.19150285351935</v>
      </c>
      <c r="K58" s="28">
        <f>F58/C53/C58*E39*60/1000</f>
        <v>239.56278186429935</v>
      </c>
      <c r="L58" s="28">
        <f>F58/C53/C59*E39*60/1000</f>
        <v>283.17113695543657</v>
      </c>
      <c r="M58" s="28" t="e">
        <f>F58/C53/C60*E39*60/1000</f>
        <v>#DIV/0!</v>
      </c>
      <c r="N58" s="28" t="e">
        <f>F58/C53/C61*E39*60/1000</f>
        <v>#DIV/0!</v>
      </c>
    </row>
    <row r="59" spans="2:14" ht="15">
      <c r="B59" s="4" t="s">
        <v>22</v>
      </c>
      <c r="C59" s="11">
        <v>0.846</v>
      </c>
      <c r="F59" s="31">
        <v>6500</v>
      </c>
      <c r="G59" s="28">
        <f>F59/C53/C54*E39*60/1000</f>
        <v>63.145096598456846</v>
      </c>
      <c r="H59" s="28">
        <f>F59/C53/C55*E39*60/1000</f>
        <v>112.10641339942016</v>
      </c>
      <c r="I59" s="28">
        <f>F59/C53/C56*E39*60/1000</f>
        <v>168.30502400756006</v>
      </c>
      <c r="J59" s="28">
        <f>F59/C53/C57*E39*60/1000</f>
        <v>220.12412809131266</v>
      </c>
      <c r="K59" s="28">
        <f>F59/C53/C58*E39*60/1000</f>
        <v>259.5263470196577</v>
      </c>
      <c r="L59" s="28">
        <f>F59/C53/C59*E39*60/1000</f>
        <v>306.768731701723</v>
      </c>
      <c r="M59" s="28" t="e">
        <f>F59/C53/C60*E39*60/1000</f>
        <v>#DIV/0!</v>
      </c>
      <c r="N59" s="28" t="e">
        <f>F59/C53/C61*E39*60/1000</f>
        <v>#DIV/0!</v>
      </c>
    </row>
    <row r="60" spans="2:14" ht="15">
      <c r="B60" s="4" t="s">
        <v>23</v>
      </c>
      <c r="C60" s="11"/>
      <c r="F60" s="38">
        <v>7000</v>
      </c>
      <c r="G60" s="28">
        <f>F60/C53/C54*E39*60/1000</f>
        <v>68.00241172141506</v>
      </c>
      <c r="H60" s="28">
        <f>F60/C53/C55*E39*60/1000</f>
        <v>120.729983660914</v>
      </c>
      <c r="I60" s="28">
        <f>F60/C53/C56*E39*60/1000</f>
        <v>181.25156431583392</v>
      </c>
      <c r="J60" s="28">
        <f>F60/C53/C57*E39*60/1000</f>
        <v>237.05675332910596</v>
      </c>
      <c r="K60" s="28">
        <f>F60/C53/C58*E39*60/1000</f>
        <v>279.4899121750159</v>
      </c>
      <c r="L60" s="28">
        <f>F60/C53/C59*E39*60/1000</f>
        <v>330.36632644800943</v>
      </c>
      <c r="M60" s="28" t="e">
        <f>F60/C53/C60*E39*60/1000</f>
        <v>#DIV/0!</v>
      </c>
      <c r="N60" s="28" t="e">
        <f>F60/C53/C61*E39*60/1000</f>
        <v>#DIV/0!</v>
      </c>
    </row>
    <row r="61" spans="2:14" ht="15">
      <c r="B61" s="4" t="s">
        <v>24</v>
      </c>
      <c r="C61" s="11"/>
      <c r="F61" s="30" t="s">
        <v>54</v>
      </c>
      <c r="G61" s="30" t="s">
        <v>48</v>
      </c>
      <c r="H61" s="29">
        <f aca="true" t="shared" si="2" ref="H61:N61">G60/H53*1000</f>
        <v>3942.8223844282234</v>
      </c>
      <c r="I61" s="29">
        <f t="shared" si="2"/>
        <v>4662.634989200865</v>
      </c>
      <c r="J61" s="29">
        <f t="shared" si="2"/>
        <v>5352.140077821012</v>
      </c>
      <c r="K61" s="29">
        <f t="shared" si="2"/>
        <v>5937.234944868533</v>
      </c>
      <c r="L61" s="29">
        <f t="shared" si="2"/>
        <v>5922</v>
      </c>
      <c r="M61" s="28" t="e">
        <f t="shared" si="2"/>
        <v>#DIV/0!</v>
      </c>
      <c r="N61" s="28" t="e">
        <f t="shared" si="2"/>
        <v>#DIV/0!</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2:AY32"/>
  <sheetViews>
    <sheetView tabSelected="1" zoomScale="90" zoomScaleNormal="90" zoomScalePageLayoutView="0" workbookViewId="0" topLeftCell="A1">
      <selection activeCell="A22" sqref="A22"/>
    </sheetView>
  </sheetViews>
  <sheetFormatPr defaultColWidth="9.140625" defaultRowHeight="15"/>
  <cols>
    <col min="2" max="2" width="9.57421875" style="0" bestFit="1" customWidth="1"/>
    <col min="3" max="3" width="8.00390625" style="0" customWidth="1"/>
    <col min="4" max="4" width="24.57421875" style="0" customWidth="1"/>
    <col min="5" max="5" width="12.140625" style="0" bestFit="1" customWidth="1"/>
    <col min="6" max="6" width="8.00390625" style="0" bestFit="1" customWidth="1"/>
    <col min="7" max="7" width="11.28125" style="0" bestFit="1" customWidth="1"/>
    <col min="8" max="8" width="12.28125" style="0" bestFit="1" customWidth="1"/>
    <col min="9" max="9" width="12.421875" style="0" customWidth="1"/>
    <col min="10" max="14" width="12.28125" style="0" bestFit="1" customWidth="1"/>
    <col min="16" max="16" width="9.57421875" style="0" bestFit="1" customWidth="1"/>
    <col min="17" max="17" width="6.00390625" style="0" bestFit="1" customWidth="1"/>
    <col min="18" max="18" width="7.140625" style="0" bestFit="1" customWidth="1"/>
    <col min="20" max="20" width="10.00390625" style="0" bestFit="1" customWidth="1"/>
    <col min="21" max="21" width="6.00390625" style="0" bestFit="1" customWidth="1"/>
    <col min="22" max="22" width="7.140625" style="0" bestFit="1" customWidth="1"/>
    <col min="24" max="24" width="8.421875" style="0" bestFit="1" customWidth="1"/>
    <col min="25" max="25" width="6.00390625" style="0" bestFit="1" customWidth="1"/>
    <col min="26" max="26" width="7.140625" style="0" bestFit="1" customWidth="1"/>
    <col min="28" max="28" width="9.57421875" style="0" bestFit="1" customWidth="1"/>
    <col min="29" max="29" width="6.00390625" style="0" bestFit="1" customWidth="1"/>
    <col min="30" max="30" width="7.140625" style="0" bestFit="1" customWidth="1"/>
    <col min="32" max="32" width="9.57421875" style="0" bestFit="1" customWidth="1"/>
    <col min="33" max="33" width="6.00390625" style="0" bestFit="1" customWidth="1"/>
    <col min="34" max="34" width="7.140625" style="0" bestFit="1" customWidth="1"/>
  </cols>
  <sheetData>
    <row r="1" ht="24.75" customHeight="1"/>
    <row r="2" spans="4:7" s="12" customFormat="1" ht="60">
      <c r="D2" s="15" t="s">
        <v>31</v>
      </c>
      <c r="E2" s="16" t="s">
        <v>28</v>
      </c>
      <c r="F2" s="16" t="s">
        <v>27</v>
      </c>
      <c r="G2" s="16" t="s">
        <v>26</v>
      </c>
    </row>
    <row r="3" spans="4:9" ht="15">
      <c r="D3" s="4" t="s">
        <v>32</v>
      </c>
      <c r="E3" s="7">
        <v>255</v>
      </c>
      <c r="F3" s="7">
        <v>35</v>
      </c>
      <c r="G3" s="7">
        <v>18</v>
      </c>
      <c r="I3" s="43" t="s">
        <v>74</v>
      </c>
    </row>
    <row r="4" spans="4:9" ht="15">
      <c r="D4" s="3"/>
      <c r="E4" s="3"/>
      <c r="F4" s="3"/>
      <c r="G4" s="3"/>
      <c r="I4" t="s">
        <v>77</v>
      </c>
    </row>
    <row r="5" spans="4:9" ht="15">
      <c r="D5" s="4" t="s">
        <v>29</v>
      </c>
      <c r="E5" s="5">
        <f>G3*2.54</f>
        <v>45.72</v>
      </c>
      <c r="F5" s="3"/>
      <c r="G5" s="3"/>
      <c r="I5" s="2" t="s">
        <v>78</v>
      </c>
    </row>
    <row r="6" spans="4:9" ht="15">
      <c r="D6" s="4" t="s">
        <v>34</v>
      </c>
      <c r="E6" s="5">
        <f>((E3*F3/100)*2)/10</f>
        <v>17.85</v>
      </c>
      <c r="F6" s="3"/>
      <c r="G6" s="3"/>
      <c r="I6" s="2"/>
    </row>
    <row r="7" spans="4:5" ht="15">
      <c r="D7" s="4" t="s">
        <v>33</v>
      </c>
      <c r="E7" s="6">
        <f>(E5+E6)/100*3.1415</f>
        <v>1.9970515500000003</v>
      </c>
    </row>
    <row r="9" spans="2:36" ht="15">
      <c r="B9" t="s">
        <v>89</v>
      </c>
      <c r="F9" s="30" t="s">
        <v>16</v>
      </c>
      <c r="G9" s="30" t="s">
        <v>17</v>
      </c>
      <c r="H9" s="30" t="s">
        <v>18</v>
      </c>
      <c r="I9" s="30" t="s">
        <v>19</v>
      </c>
      <c r="J9" s="30" t="s">
        <v>20</v>
      </c>
      <c r="K9" s="30" t="s">
        <v>21</v>
      </c>
      <c r="L9" s="30" t="s">
        <v>22</v>
      </c>
      <c r="M9" s="30" t="s">
        <v>23</v>
      </c>
      <c r="N9" s="30" t="s">
        <v>24</v>
      </c>
      <c r="P9" s="9" t="s">
        <v>79</v>
      </c>
      <c r="Q9" s="8"/>
      <c r="R9" s="8"/>
      <c r="T9" t="s">
        <v>81</v>
      </c>
      <c r="X9" t="s">
        <v>83</v>
      </c>
      <c r="AB9" t="s">
        <v>85</v>
      </c>
      <c r="AF9" s="9" t="s">
        <v>87</v>
      </c>
      <c r="AG9" s="8"/>
      <c r="AJ9" t="s">
        <v>39</v>
      </c>
    </row>
    <row r="10" spans="2:38" ht="15">
      <c r="B10" s="4" t="s">
        <v>30</v>
      </c>
      <c r="C10" s="11">
        <v>3.46</v>
      </c>
      <c r="D10" s="42"/>
      <c r="F10" s="31">
        <v>1000</v>
      </c>
      <c r="G10" s="41">
        <f>F10/C10/C11*E7*60/1000</f>
        <v>8.571428571428573</v>
      </c>
      <c r="H10" s="41">
        <f>F10/C10/C12*E7*60/1000</f>
        <v>14.285714285714288</v>
      </c>
      <c r="I10" s="41">
        <f>F10/C10/C13*E7*60/1000</f>
        <v>20.000000000000004</v>
      </c>
      <c r="J10" s="41">
        <f>F10/C10/C14*E7*60/1000</f>
        <v>28.571428571428577</v>
      </c>
      <c r="K10" s="41">
        <f>F10/C10/C15*E7*60/1000</f>
        <v>35.714285714285715</v>
      </c>
      <c r="L10" s="41">
        <f>F10/C10/C16*E7*60/1000</f>
        <v>40.00000000000001</v>
      </c>
      <c r="M10" s="41" t="e">
        <f>F10/C10/C17*E7*60/1000</f>
        <v>#DIV/0!</v>
      </c>
      <c r="N10" s="41" t="e">
        <f>F10/C10/C18*E7*60/1000</f>
        <v>#DIV/0!</v>
      </c>
      <c r="P10" s="4" t="s">
        <v>30</v>
      </c>
      <c r="Q10" s="11">
        <v>3.08</v>
      </c>
      <c r="R10" s="4" t="s">
        <v>15</v>
      </c>
      <c r="T10" s="4" t="s">
        <v>30</v>
      </c>
      <c r="U10" s="11">
        <v>3.154</v>
      </c>
      <c r="V10" s="4" t="s">
        <v>15</v>
      </c>
      <c r="X10" s="4" t="s">
        <v>30</v>
      </c>
      <c r="Y10" s="11">
        <v>3.85</v>
      </c>
      <c r="Z10" s="4" t="s">
        <v>15</v>
      </c>
      <c r="AB10" s="4" t="s">
        <v>30</v>
      </c>
      <c r="AC10" s="11">
        <v>3.73</v>
      </c>
      <c r="AD10" s="4" t="s">
        <v>15</v>
      </c>
      <c r="AF10" s="4" t="s">
        <v>30</v>
      </c>
      <c r="AG10" s="11">
        <v>3.46</v>
      </c>
      <c r="AH10" s="4" t="s">
        <v>15</v>
      </c>
      <c r="AJ10" s="4" t="s">
        <v>30</v>
      </c>
      <c r="AK10" s="11">
        <v>2.65</v>
      </c>
      <c r="AL10" s="4" t="s">
        <v>15</v>
      </c>
    </row>
    <row r="11" spans="2:38" ht="15">
      <c r="B11" s="4" t="s">
        <v>17</v>
      </c>
      <c r="C11" s="39">
        <f>F17/C10*E7*60/1000/G17</f>
        <v>4.04027770231214</v>
      </c>
      <c r="D11" s="42"/>
      <c r="F11" s="31">
        <v>2000</v>
      </c>
      <c r="G11" s="41">
        <f>F11/C10/C11*E7*60/1000</f>
        <v>17.142857142857146</v>
      </c>
      <c r="H11" s="41">
        <f>F11/C10/C12*E7*60/1000</f>
        <v>28.571428571428577</v>
      </c>
      <c r="I11" s="41">
        <f>F11/C10/C13*E7*60/1000</f>
        <v>40.00000000000001</v>
      </c>
      <c r="J11" s="41">
        <f>F11/C10/C14*E7*60/1000</f>
        <v>57.14285714285715</v>
      </c>
      <c r="K11" s="41">
        <f>F11/C10/C15*E7*60/1000</f>
        <v>71.42857142857143</v>
      </c>
      <c r="L11" s="41">
        <f>F11/C10/C16*E7*60/1000</f>
        <v>80.00000000000001</v>
      </c>
      <c r="M11" s="41" t="e">
        <f>F11/C10/C17*E7*60/1000</f>
        <v>#DIV/0!</v>
      </c>
      <c r="N11" s="41" t="e">
        <f>F11/C10/C18*E7*60/1000</f>
        <v>#DIV/0!</v>
      </c>
      <c r="P11" s="4" t="s">
        <v>17</v>
      </c>
      <c r="Q11" s="11">
        <v>4.055</v>
      </c>
      <c r="R11" s="6">
        <f>Q11*Q10</f>
        <v>12.4894</v>
      </c>
      <c r="T11" s="4" t="s">
        <v>17</v>
      </c>
      <c r="U11" s="11">
        <v>4.11</v>
      </c>
      <c r="V11" s="6">
        <f>U11*U10</f>
        <v>12.962940000000001</v>
      </c>
      <c r="X11" s="4" t="s">
        <v>17</v>
      </c>
      <c r="Y11" s="11">
        <v>4.055</v>
      </c>
      <c r="Z11" s="6">
        <f>Y11*Y10</f>
        <v>15.611749999999999</v>
      </c>
      <c r="AB11" s="4" t="s">
        <v>17</v>
      </c>
      <c r="AC11" s="11">
        <v>4.065</v>
      </c>
      <c r="AD11" s="6">
        <f>AC11*AC10</f>
        <v>15.162450000000002</v>
      </c>
      <c r="AF11" s="4" t="s">
        <v>17</v>
      </c>
      <c r="AG11" s="11">
        <v>4.35</v>
      </c>
      <c r="AH11" s="6">
        <f>AG11*AG10</f>
        <v>15.050999999999998</v>
      </c>
      <c r="AJ11" s="4" t="s">
        <v>17</v>
      </c>
      <c r="AK11" s="11">
        <v>4.38</v>
      </c>
      <c r="AL11" s="6">
        <f>AK11*AK10</f>
        <v>11.607</v>
      </c>
    </row>
    <row r="12" spans="2:38" ht="15">
      <c r="B12" s="4" t="s">
        <v>18</v>
      </c>
      <c r="C12" s="39">
        <f>F17/C10*E7*60/1000/H17</f>
        <v>2.4241666213872834</v>
      </c>
      <c r="D12" s="42"/>
      <c r="F12" s="31">
        <v>3000</v>
      </c>
      <c r="G12" s="41">
        <f>F12/C10/C11*E7*60/1000</f>
        <v>25.714285714285715</v>
      </c>
      <c r="H12" s="41">
        <f>F12/C10/C12*E7*60/1000</f>
        <v>42.85714285714286</v>
      </c>
      <c r="I12" s="41">
        <f>F12/C10/C13*E7*60/1000</f>
        <v>59.99999999999999</v>
      </c>
      <c r="J12" s="41">
        <f>F12/C10/C14*E7*60/1000</f>
        <v>85.71428571428572</v>
      </c>
      <c r="K12" s="41">
        <f>F12/C10/C15*E7*60/1000</f>
        <v>107.14285714285714</v>
      </c>
      <c r="L12" s="41">
        <f>F12/C10/C16*E7*60/1000</f>
        <v>119.99999999999999</v>
      </c>
      <c r="M12" s="41" t="e">
        <f>F12/C10/C17*E7*60/1000</f>
        <v>#DIV/0!</v>
      </c>
      <c r="N12" s="41" t="e">
        <f>F12/C10/C18*E7*60/1000</f>
        <v>#DIV/0!</v>
      </c>
      <c r="P12" s="4" t="s">
        <v>18</v>
      </c>
      <c r="Q12" s="11">
        <v>2.369</v>
      </c>
      <c r="R12" s="6">
        <f>Q12*Q10</f>
        <v>7.296520000000001</v>
      </c>
      <c r="T12" s="4" t="s">
        <v>18</v>
      </c>
      <c r="U12" s="11">
        <v>2.315</v>
      </c>
      <c r="V12" s="6">
        <f>U12*U10</f>
        <v>7.3015099999999995</v>
      </c>
      <c r="X12" s="4" t="s">
        <v>18</v>
      </c>
      <c r="Y12" s="11">
        <v>2.369</v>
      </c>
      <c r="Z12" s="6">
        <f>Y12*Y10</f>
        <v>9.120650000000001</v>
      </c>
      <c r="AB12" s="4" t="s">
        <v>18</v>
      </c>
      <c r="AC12" s="11">
        <v>2.37</v>
      </c>
      <c r="AD12" s="6">
        <f>AC12*AC10</f>
        <v>8.8401</v>
      </c>
      <c r="AF12" s="4" t="s">
        <v>18</v>
      </c>
      <c r="AG12" s="11">
        <v>2.496</v>
      </c>
      <c r="AH12" s="6">
        <f>AG12*AG10</f>
        <v>8.63616</v>
      </c>
      <c r="AJ12" s="4" t="s">
        <v>18</v>
      </c>
      <c r="AK12" s="11">
        <v>2.86</v>
      </c>
      <c r="AL12" s="6">
        <f>AK12*AK10</f>
        <v>7.579</v>
      </c>
    </row>
    <row r="13" spans="2:38" ht="15">
      <c r="B13" s="4" t="s">
        <v>19</v>
      </c>
      <c r="C13" s="39">
        <f>F17/C10*E7*60/1000/I17</f>
        <v>1.7315475867052026</v>
      </c>
      <c r="D13" s="42"/>
      <c r="F13" s="31">
        <v>4000</v>
      </c>
      <c r="G13" s="41">
        <f>F13/C10/C11*E7*60/1000</f>
        <v>34.28571428571429</v>
      </c>
      <c r="H13" s="41">
        <f>F13/C10/C12*E7*60/1000</f>
        <v>57.14285714285715</v>
      </c>
      <c r="I13" s="41">
        <f>F13/C10/C13*E7*60/1000</f>
        <v>80.00000000000001</v>
      </c>
      <c r="J13" s="41">
        <f>F13/C10/C14*E7*60/1000</f>
        <v>114.2857142857143</v>
      </c>
      <c r="K13" s="41">
        <f>F13/C10/C15*E7*60/1000</f>
        <v>142.85714285714286</v>
      </c>
      <c r="L13" s="41">
        <f>F13/C10/C16*E7*60/1000</f>
        <v>160.00000000000003</v>
      </c>
      <c r="M13" s="41" t="e">
        <f>F13/C10/C17*E7*60/1000</f>
        <v>#DIV/0!</v>
      </c>
      <c r="N13" s="41" t="e">
        <f>F13/C10/C18*E7*60/1000</f>
        <v>#DIV/0!</v>
      </c>
      <c r="P13" s="4" t="s">
        <v>19</v>
      </c>
      <c r="Q13" s="11">
        <v>1.582</v>
      </c>
      <c r="R13" s="6">
        <f>Q13*Q10</f>
        <v>4.87256</v>
      </c>
      <c r="T13" s="4" t="s">
        <v>19</v>
      </c>
      <c r="U13" s="11">
        <v>1.542</v>
      </c>
      <c r="V13" s="6">
        <f>U13*U10</f>
        <v>4.863468</v>
      </c>
      <c r="X13" s="4" t="s">
        <v>19</v>
      </c>
      <c r="Y13" s="11">
        <v>1.582</v>
      </c>
      <c r="Z13" s="6">
        <f>Y13*Y10</f>
        <v>6.0907</v>
      </c>
      <c r="AB13" s="4" t="s">
        <v>19</v>
      </c>
      <c r="AC13" s="11">
        <v>1.55</v>
      </c>
      <c r="AD13" s="6">
        <f>AC13*AC10</f>
        <v>5.7815</v>
      </c>
      <c r="AF13" s="4" t="s">
        <v>19</v>
      </c>
      <c r="AG13" s="11">
        <v>1.665</v>
      </c>
      <c r="AH13" s="6">
        <f>AG13*AG10</f>
        <v>5.7609</v>
      </c>
      <c r="AJ13" s="4" t="s">
        <v>19</v>
      </c>
      <c r="AK13" s="11">
        <v>1.92</v>
      </c>
      <c r="AL13" s="6">
        <f>AK13*AK10</f>
        <v>5.088</v>
      </c>
    </row>
    <row r="14" spans="2:38" ht="15">
      <c r="B14" s="4" t="s">
        <v>20</v>
      </c>
      <c r="C14" s="39">
        <f>F17/C10*E7*60/1000/J17</f>
        <v>1.2120833106936417</v>
      </c>
      <c r="D14" s="42"/>
      <c r="F14" s="31">
        <v>5000</v>
      </c>
      <c r="G14" s="41">
        <f>F14/C10/C11*E7*60/1000</f>
        <v>42.85714285714286</v>
      </c>
      <c r="H14" s="41">
        <f>F14/C10/C12*E7*60/1000</f>
        <v>71.42857142857144</v>
      </c>
      <c r="I14" s="41">
        <f>F14/C10/C13*E7*60/1000</f>
        <v>100.00000000000001</v>
      </c>
      <c r="J14" s="41">
        <f>F14/C10/C14*E7*60/1000</f>
        <v>142.8571428571429</v>
      </c>
      <c r="K14" s="41">
        <f>F14/C10/C15*E7*60/1000</f>
        <v>178.5714285714286</v>
      </c>
      <c r="L14" s="41">
        <f>F14/C10/C16*E7*60/1000</f>
        <v>200.00000000000003</v>
      </c>
      <c r="M14" s="41" t="e">
        <f>F14/C10/C17*E7*60/1000</f>
        <v>#DIV/0!</v>
      </c>
      <c r="N14" s="41" t="e">
        <f>F14/C10/C18*E7*60/1000</f>
        <v>#DIV/0!</v>
      </c>
      <c r="P14" s="4" t="s">
        <v>20</v>
      </c>
      <c r="Q14" s="11">
        <v>1.192</v>
      </c>
      <c r="R14" s="6">
        <f>Q14*Q10</f>
        <v>3.67136</v>
      </c>
      <c r="T14" s="4" t="s">
        <v>20</v>
      </c>
      <c r="U14" s="11">
        <v>1.179</v>
      </c>
      <c r="V14" s="6">
        <f>U14*U10</f>
        <v>3.718566</v>
      </c>
      <c r="X14" s="4" t="s">
        <v>20</v>
      </c>
      <c r="Y14" s="11">
        <v>1.192</v>
      </c>
      <c r="Z14" s="6">
        <f>Y14*Y10</f>
        <v>4.5892</v>
      </c>
      <c r="AB14" s="4" t="s">
        <v>20</v>
      </c>
      <c r="AC14" s="11">
        <v>1.16</v>
      </c>
      <c r="AD14" s="6">
        <f>AC14*AC10</f>
        <v>4.3267999999999995</v>
      </c>
      <c r="AF14" s="4" t="s">
        <v>20</v>
      </c>
      <c r="AG14" s="11">
        <v>1.23</v>
      </c>
      <c r="AH14" s="6">
        <f>AG14*AG10</f>
        <v>4.2558</v>
      </c>
      <c r="AJ14" s="4" t="s">
        <v>20</v>
      </c>
      <c r="AK14" s="11">
        <v>1.37</v>
      </c>
      <c r="AL14" s="6">
        <f>AK14*AK10</f>
        <v>3.6305</v>
      </c>
    </row>
    <row r="15" spans="2:38" ht="15">
      <c r="B15" s="4" t="s">
        <v>21</v>
      </c>
      <c r="C15" s="39">
        <f>F17/C10*E7*60/1000/K17</f>
        <v>0.9696666485549135</v>
      </c>
      <c r="D15" s="42"/>
      <c r="F15" s="31">
        <v>6000</v>
      </c>
      <c r="G15" s="41">
        <f>F15/C10/C11*E7*60/1000</f>
        <v>51.42857142857143</v>
      </c>
      <c r="H15" s="41">
        <f>F15/C10/C12*E7*60/1000</f>
        <v>85.71428571428572</v>
      </c>
      <c r="I15" s="41">
        <f>F15/C10/C13*E7*60/1000</f>
        <v>119.99999999999999</v>
      </c>
      <c r="J15" s="41">
        <f>F15/C10/C14*E7*60/1000</f>
        <v>171.42857142857144</v>
      </c>
      <c r="K15" s="41">
        <f>F15/C10/C15*E7*60/1000</f>
        <v>214.28571428571428</v>
      </c>
      <c r="L15" s="41">
        <f>F15/C10/C16*E7*60/1000</f>
        <v>239.99999999999997</v>
      </c>
      <c r="M15" s="41" t="e">
        <f>F15/C10/C17*E7*60/1000</f>
        <v>#DIV/0!</v>
      </c>
      <c r="N15" s="41" t="e">
        <f>F15/C10/C18*E7*60/1000</f>
        <v>#DIV/0!</v>
      </c>
      <c r="P15" s="4" t="s">
        <v>21</v>
      </c>
      <c r="Q15" s="11">
        <v>1</v>
      </c>
      <c r="R15" s="6">
        <f>Q15*Q10</f>
        <v>3.08</v>
      </c>
      <c r="T15" s="4" t="s">
        <v>21</v>
      </c>
      <c r="U15" s="11">
        <v>1</v>
      </c>
      <c r="V15" s="6">
        <f>U15*U10</f>
        <v>3.154</v>
      </c>
      <c r="X15" s="4" t="s">
        <v>21</v>
      </c>
      <c r="Y15" s="11">
        <v>1</v>
      </c>
      <c r="Z15" s="6">
        <f>Y15*Y10</f>
        <v>3.85</v>
      </c>
      <c r="AB15" s="4" t="s">
        <v>21</v>
      </c>
      <c r="AC15" s="11">
        <v>0.85</v>
      </c>
      <c r="AD15" s="6">
        <f>AC15*AC10</f>
        <v>3.1705</v>
      </c>
      <c r="AF15" s="4" t="s">
        <v>21</v>
      </c>
      <c r="AG15" s="11">
        <v>1</v>
      </c>
      <c r="AH15" s="6">
        <f>AG15*AG10</f>
        <v>3.46</v>
      </c>
      <c r="AJ15" s="4" t="s">
        <v>21</v>
      </c>
      <c r="AK15" s="11">
        <v>1</v>
      </c>
      <c r="AL15" s="6">
        <f>AK15*AK10</f>
        <v>2.65</v>
      </c>
    </row>
    <row r="16" spans="2:38" ht="15">
      <c r="B16" s="4" t="s">
        <v>22</v>
      </c>
      <c r="C16" s="39">
        <f>F17/C10*E7*60/1000/L17</f>
        <v>0.8657737933526013</v>
      </c>
      <c r="D16" s="42"/>
      <c r="F16" s="31">
        <v>6500</v>
      </c>
      <c r="G16" s="41">
        <f>F16/C10/C11*E7*60/1000</f>
        <v>55.71428571428571</v>
      </c>
      <c r="H16" s="41">
        <f>F16/C10/C12*E7*60/1000</f>
        <v>92.85714285714288</v>
      </c>
      <c r="I16" s="41">
        <f>F16/C10/C13*E7*60/1000</f>
        <v>130.00000000000003</v>
      </c>
      <c r="J16" s="41">
        <f>F16/C10/C14*E7*60/1000</f>
        <v>185.71428571428575</v>
      </c>
      <c r="K16" s="41">
        <f>F16/C10/C15*E7*60/1000</f>
        <v>232.14285714285717</v>
      </c>
      <c r="L16" s="41">
        <f>F16/C10/C16*E7*60/1000</f>
        <v>260.00000000000006</v>
      </c>
      <c r="M16" s="41" t="e">
        <f>F16/C10/C17*E7*60/1000</f>
        <v>#DIV/0!</v>
      </c>
      <c r="N16" s="41" t="e">
        <f>F16/C10/C18*E7*60/1000</f>
        <v>#DIV/0!</v>
      </c>
      <c r="P16" s="4" t="s">
        <v>22</v>
      </c>
      <c r="Q16" s="11">
        <v>0.872</v>
      </c>
      <c r="R16" s="6">
        <f>Q16*Q10</f>
        <v>2.68576</v>
      </c>
      <c r="T16" s="4" t="s">
        <v>22</v>
      </c>
      <c r="U16" s="11">
        <v>0.846</v>
      </c>
      <c r="V16" s="6">
        <f>U16*U10</f>
        <v>2.668284</v>
      </c>
      <c r="X16" s="4" t="s">
        <v>22</v>
      </c>
      <c r="Y16" s="11">
        <v>0.872</v>
      </c>
      <c r="Z16" s="6">
        <f>Y16*Y10</f>
        <v>3.3572</v>
      </c>
      <c r="AB16" s="4" t="s">
        <v>22</v>
      </c>
      <c r="AC16" s="11">
        <v>0.67</v>
      </c>
      <c r="AD16" s="6">
        <f>AC16*AC10</f>
        <v>2.4991000000000003</v>
      </c>
      <c r="AF16" s="4" t="s">
        <v>22</v>
      </c>
      <c r="AG16" s="11">
        <v>0.851</v>
      </c>
      <c r="AH16" s="6">
        <f>AG16*AG10</f>
        <v>2.94446</v>
      </c>
      <c r="AJ16" s="4" t="s">
        <v>22</v>
      </c>
      <c r="AK16" s="11">
        <v>0.82</v>
      </c>
      <c r="AL16" s="6">
        <f>AK16*AK10</f>
        <v>2.1729999999999996</v>
      </c>
    </row>
    <row r="17" spans="2:38" ht="15">
      <c r="B17" s="4" t="s">
        <v>23</v>
      </c>
      <c r="C17" s="39" t="e">
        <f>F17/C10*E7*60/1000/M17</f>
        <v>#DIV/0!</v>
      </c>
      <c r="D17" s="42"/>
      <c r="F17" s="38">
        <v>7000</v>
      </c>
      <c r="G17" s="44">
        <v>60</v>
      </c>
      <c r="H17" s="44">
        <v>100</v>
      </c>
      <c r="I17" s="44">
        <v>140</v>
      </c>
      <c r="J17" s="44">
        <v>200</v>
      </c>
      <c r="K17" s="44">
        <v>250</v>
      </c>
      <c r="L17" s="44">
        <v>280</v>
      </c>
      <c r="M17" s="44">
        <v>0</v>
      </c>
      <c r="N17" s="44">
        <v>0</v>
      </c>
      <c r="P17" s="4" t="s">
        <v>23</v>
      </c>
      <c r="Q17" s="11"/>
      <c r="R17" s="6">
        <f>Q17*Q10</f>
        <v>0</v>
      </c>
      <c r="T17" s="4" t="s">
        <v>23</v>
      </c>
      <c r="U17" s="11"/>
      <c r="V17" s="6">
        <f>U17*U10</f>
        <v>0</v>
      </c>
      <c r="X17" s="4" t="s">
        <v>23</v>
      </c>
      <c r="Y17" s="11"/>
      <c r="Z17" s="6">
        <f>Y17*Y10</f>
        <v>0</v>
      </c>
      <c r="AB17" s="4" t="s">
        <v>23</v>
      </c>
      <c r="AC17" s="11"/>
      <c r="AD17" s="6">
        <f>AC17*AC10</f>
        <v>0</v>
      </c>
      <c r="AF17" s="4" t="s">
        <v>23</v>
      </c>
      <c r="AG17" s="11"/>
      <c r="AH17" s="6">
        <f>AG17*AG10</f>
        <v>0</v>
      </c>
      <c r="AJ17" s="4" t="s">
        <v>23</v>
      </c>
      <c r="AK17" s="11">
        <v>0.73</v>
      </c>
      <c r="AL17" s="6">
        <f>AK17*AK10</f>
        <v>1.9344999999999999</v>
      </c>
    </row>
    <row r="18" spans="2:40" s="8" customFormat="1" ht="15">
      <c r="B18" s="4" t="s">
        <v>24</v>
      </c>
      <c r="C18" s="39" t="e">
        <f>F17/C10*E7*60/1000/N17</f>
        <v>#DIV/0!</v>
      </c>
      <c r="D18" s="9"/>
      <c r="F18" s="30" t="s">
        <v>54</v>
      </c>
      <c r="G18" s="30" t="s">
        <v>48</v>
      </c>
      <c r="H18" s="10">
        <f>G17*1000/60/E7*C12*C10</f>
        <v>4200</v>
      </c>
      <c r="I18" s="10">
        <f>H17*1000/60/E7*C13*C10</f>
        <v>5000</v>
      </c>
      <c r="J18" s="10">
        <f>I17*1000/60/E7*C14*C10</f>
        <v>4900</v>
      </c>
      <c r="K18" s="10">
        <f>J17*1000/60/E7*C15*C10</f>
        <v>5600</v>
      </c>
      <c r="L18" s="10">
        <f>K17*1000/60/E7*C16*C10</f>
        <v>6250.000000000001</v>
      </c>
      <c r="M18" s="10" t="e">
        <f>L17*1000/60/E7*C17*C10</f>
        <v>#DIV/0!</v>
      </c>
      <c r="N18" s="10" t="e">
        <f>M17*1000/60/E7*C18*C10</f>
        <v>#DIV/0!</v>
      </c>
      <c r="P18" s="4" t="s">
        <v>24</v>
      </c>
      <c r="Q18" s="11"/>
      <c r="R18" s="6">
        <f>Q18*Q10</f>
        <v>0</v>
      </c>
      <c r="S18"/>
      <c r="T18" s="4" t="s">
        <v>24</v>
      </c>
      <c r="U18" s="11"/>
      <c r="V18" s="6">
        <f>U18*U10</f>
        <v>0</v>
      </c>
      <c r="W18"/>
      <c r="X18" s="4" t="s">
        <v>24</v>
      </c>
      <c r="Y18" s="11"/>
      <c r="Z18" s="6">
        <f>Y18*Y10</f>
        <v>0</v>
      </c>
      <c r="AA18"/>
      <c r="AB18" s="4" t="s">
        <v>24</v>
      </c>
      <c r="AC18" s="11"/>
      <c r="AD18" s="6">
        <f>AC18*AC10</f>
        <v>0</v>
      </c>
      <c r="AE18"/>
      <c r="AF18" s="4" t="s">
        <v>24</v>
      </c>
      <c r="AG18" s="11"/>
      <c r="AH18" s="6">
        <f>AG18*AG10</f>
        <v>0</v>
      </c>
      <c r="AI18"/>
      <c r="AJ18" s="4" t="s">
        <v>24</v>
      </c>
      <c r="AK18" s="11"/>
      <c r="AL18" s="6">
        <f>AK18*AK10</f>
        <v>0</v>
      </c>
      <c r="AM18"/>
      <c r="AN18"/>
    </row>
    <row r="19" spans="1:40" ht="15">
      <c r="A19" s="8"/>
      <c r="D19" s="40"/>
      <c r="E19" s="8"/>
      <c r="F19" s="34"/>
      <c r="G19" s="34"/>
      <c r="H19" s="34"/>
      <c r="I19" s="34"/>
      <c r="J19" s="34"/>
      <c r="K19" s="34"/>
      <c r="L19" s="34"/>
      <c r="M19" s="34"/>
      <c r="N19" s="34"/>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2:33" ht="15">
      <c r="B20" t="s">
        <v>1</v>
      </c>
      <c r="D20" s="9"/>
      <c r="F20" s="30" t="s">
        <v>16</v>
      </c>
      <c r="G20" s="30" t="s">
        <v>17</v>
      </c>
      <c r="H20" s="30" t="s">
        <v>18</v>
      </c>
      <c r="I20" s="30" t="s">
        <v>19</v>
      </c>
      <c r="J20" s="30" t="s">
        <v>20</v>
      </c>
      <c r="K20" s="30" t="s">
        <v>21</v>
      </c>
      <c r="L20" s="30" t="s">
        <v>22</v>
      </c>
      <c r="M20" s="30" t="s">
        <v>23</v>
      </c>
      <c r="N20" s="30" t="s">
        <v>24</v>
      </c>
      <c r="P20" t="s">
        <v>80</v>
      </c>
      <c r="S20" s="8"/>
      <c r="T20" t="s">
        <v>82</v>
      </c>
      <c r="X20" t="s">
        <v>84</v>
      </c>
      <c r="AB20" t="s">
        <v>86</v>
      </c>
      <c r="AF20" s="9" t="s">
        <v>88</v>
      </c>
      <c r="AG20" s="8"/>
    </row>
    <row r="21" spans="2:34" ht="15">
      <c r="B21" s="4" t="s">
        <v>30</v>
      </c>
      <c r="C21" s="11">
        <v>3.73</v>
      </c>
      <c r="F21" s="31">
        <v>1000</v>
      </c>
      <c r="G21" s="28">
        <f>F21/C21/C22*E7*60/1000</f>
        <v>8.285714285714285</v>
      </c>
      <c r="H21" s="28">
        <f>F21/C21/C23*E7*60/1000</f>
        <v>14.857142857142858</v>
      </c>
      <c r="I21" s="28">
        <f>F21/C21/C24*E7*60/1000</f>
        <v>22.857142857142858</v>
      </c>
      <c r="J21" s="28">
        <f>F21/C21/C25*E7*60/1000</f>
        <v>30.285714285714285</v>
      </c>
      <c r="K21" s="28">
        <f>F21/C21/C26*E7*60/1000</f>
        <v>39.714285714285715</v>
      </c>
      <c r="L21" s="28">
        <f>F21/C21/C27*E7*60/1000</f>
        <v>50.14285714285714</v>
      </c>
      <c r="M21" s="28" t="e">
        <f>F21/C21/C28*E7*60/1000</f>
        <v>#DIV/0!</v>
      </c>
      <c r="N21" s="28" t="e">
        <f>F21/C21/C29*E7*60/1000</f>
        <v>#DIV/0!</v>
      </c>
      <c r="P21" s="4" t="s">
        <v>30</v>
      </c>
      <c r="Q21" s="11">
        <v>3.46</v>
      </c>
      <c r="R21" s="4" t="s">
        <v>15</v>
      </c>
      <c r="T21" s="4" t="s">
        <v>30</v>
      </c>
      <c r="U21" s="11">
        <v>2.56</v>
      </c>
      <c r="V21" s="4" t="s">
        <v>15</v>
      </c>
      <c r="X21" s="4" t="s">
        <v>30</v>
      </c>
      <c r="Y21" s="11">
        <v>3.154</v>
      </c>
      <c r="Z21" s="4" t="s">
        <v>15</v>
      </c>
      <c r="AB21" s="4" t="s">
        <v>30</v>
      </c>
      <c r="AC21" s="11">
        <v>3.23</v>
      </c>
      <c r="AD21" s="4" t="s">
        <v>15</v>
      </c>
      <c r="AF21" s="4" t="s">
        <v>30</v>
      </c>
      <c r="AG21" s="11">
        <v>3.64</v>
      </c>
      <c r="AH21" s="4" t="s">
        <v>15</v>
      </c>
    </row>
    <row r="22" spans="2:34" ht="15">
      <c r="B22" s="4" t="s">
        <v>17</v>
      </c>
      <c r="C22" s="39">
        <f>F28/C21*E7*60/1000/G28</f>
        <v>3.877053023019322</v>
      </c>
      <c r="F22" s="31">
        <v>2000</v>
      </c>
      <c r="G22" s="28">
        <f>F22/C21/C22*E7*60/1000</f>
        <v>16.57142857142857</v>
      </c>
      <c r="H22" s="28">
        <f>F22/C21/C23*E7*60/1000</f>
        <v>29.714285714285715</v>
      </c>
      <c r="I22" s="28">
        <f>F22/C21/C24*E7*60/1000</f>
        <v>45.714285714285715</v>
      </c>
      <c r="J22" s="28">
        <f>F22/C21/C25*E7*60/1000</f>
        <v>60.57142857142857</v>
      </c>
      <c r="K22" s="28">
        <f>F22/C21/C26*E7*60/1000</f>
        <v>79.42857142857143</v>
      </c>
      <c r="L22" s="28">
        <f>F22/C21/C27*E7*60/1000</f>
        <v>100.28571428571428</v>
      </c>
      <c r="M22" s="28" t="e">
        <f>F22/C21/C28*E7*60/1000</f>
        <v>#DIV/0!</v>
      </c>
      <c r="N22" s="28" t="e">
        <f>F22/C21/C29*E7*60/1000</f>
        <v>#DIV/0!</v>
      </c>
      <c r="P22" s="4" t="s">
        <v>17</v>
      </c>
      <c r="Q22" s="11">
        <v>4.17</v>
      </c>
      <c r="R22" s="6">
        <f>Q22*Q21</f>
        <v>14.4282</v>
      </c>
      <c r="T22" s="4" t="s">
        <v>17</v>
      </c>
      <c r="U22" s="11">
        <v>4.78</v>
      </c>
      <c r="V22" s="6">
        <f>U22*U21</f>
        <v>12.2368</v>
      </c>
      <c r="X22" s="4" t="s">
        <v>17</v>
      </c>
      <c r="Y22" s="11">
        <v>4.78</v>
      </c>
      <c r="Z22" s="6">
        <f>Y22*Y21</f>
        <v>15.07612</v>
      </c>
      <c r="AB22" s="4" t="s">
        <v>17</v>
      </c>
      <c r="AC22" s="11">
        <v>4.32</v>
      </c>
      <c r="AD22" s="6">
        <f>AC22*AC21</f>
        <v>13.953600000000002</v>
      </c>
      <c r="AF22" s="4" t="s">
        <v>17</v>
      </c>
      <c r="AG22" s="11"/>
      <c r="AH22" s="6">
        <f>AG22*AG21</f>
        <v>0</v>
      </c>
    </row>
    <row r="23" spans="2:34" ht="15">
      <c r="B23" s="4" t="s">
        <v>18</v>
      </c>
      <c r="C23" s="39">
        <f>F28/C21*E7*60/1000/H28</f>
        <v>2.1622026474530833</v>
      </c>
      <c r="F23" s="31">
        <v>3000</v>
      </c>
      <c r="G23" s="28">
        <f>F23/C21/C22*E7*60/1000</f>
        <v>24.857142857142854</v>
      </c>
      <c r="H23" s="28">
        <f>F23/C21/C23*E7*60/1000</f>
        <v>44.57142857142858</v>
      </c>
      <c r="I23" s="28">
        <f>F23/C21/C24*E7*60/1000</f>
        <v>68.57142857142858</v>
      </c>
      <c r="J23" s="28">
        <f>F23/C21/C25*E7*60/1000</f>
        <v>90.85714285714288</v>
      </c>
      <c r="K23" s="28">
        <f>F23/C21/C26*E7*60/1000</f>
        <v>119.14285714285714</v>
      </c>
      <c r="L23" s="28">
        <f>F23/C21/C27*E7*60/1000</f>
        <v>150.42857142857144</v>
      </c>
      <c r="M23" s="28" t="e">
        <f>F23/C21/C28*E7*60/1000</f>
        <v>#DIV/0!</v>
      </c>
      <c r="N23" s="28" t="e">
        <f>F23/C21/C29*E7*60/1000</f>
        <v>#DIV/0!</v>
      </c>
      <c r="P23" s="4" t="s">
        <v>18</v>
      </c>
      <c r="Q23" s="11">
        <v>2.34</v>
      </c>
      <c r="R23" s="6">
        <f>Q23*Q21</f>
        <v>8.0964</v>
      </c>
      <c r="T23" s="4" t="s">
        <v>18</v>
      </c>
      <c r="U23" s="11">
        <v>3.06</v>
      </c>
      <c r="V23" s="6">
        <f>U23*U21</f>
        <v>7.833600000000001</v>
      </c>
      <c r="X23" s="4" t="s">
        <v>18</v>
      </c>
      <c r="Y23" s="11">
        <v>2.933</v>
      </c>
      <c r="Z23" s="6">
        <f>Y23*Y21</f>
        <v>9.250682</v>
      </c>
      <c r="AB23" s="4" t="s">
        <v>18</v>
      </c>
      <c r="AC23" s="11">
        <v>2.46</v>
      </c>
      <c r="AD23" s="6">
        <f>AC23*AC21</f>
        <v>7.9458</v>
      </c>
      <c r="AF23" s="4" t="s">
        <v>18</v>
      </c>
      <c r="AG23" s="11"/>
      <c r="AH23" s="6">
        <f>AG23*AG21</f>
        <v>0</v>
      </c>
    </row>
    <row r="24" spans="2:34" ht="15">
      <c r="B24" s="4" t="s">
        <v>19</v>
      </c>
      <c r="C24" s="39">
        <f>F28/C21*E7*60/1000/I28</f>
        <v>1.4054317208445042</v>
      </c>
      <c r="F24" s="31">
        <v>4000</v>
      </c>
      <c r="G24" s="28">
        <f>F24/C21/C22*E7*60/1000</f>
        <v>33.14285714285714</v>
      </c>
      <c r="H24" s="28">
        <f>F24/C21/C23*E7*60/1000</f>
        <v>59.42857142857143</v>
      </c>
      <c r="I24" s="28">
        <f>F24/C21/C24*E7*60/1000</f>
        <v>91.42857142857143</v>
      </c>
      <c r="J24" s="28">
        <f>F24/C21/C25*E7*60/1000</f>
        <v>121.14285714285714</v>
      </c>
      <c r="K24" s="28">
        <f>F24/C21/C26*E7*60/1000</f>
        <v>158.85714285714286</v>
      </c>
      <c r="L24" s="28">
        <f>F24/C21/C27*E7*60/1000</f>
        <v>200.57142857142856</v>
      </c>
      <c r="M24" s="28" t="e">
        <f>F24/C21/C28*E7*60/1000</f>
        <v>#DIV/0!</v>
      </c>
      <c r="N24" s="28" t="e">
        <f>F24/C21/C29*E7*60/1000</f>
        <v>#DIV/0!</v>
      </c>
      <c r="P24" s="4" t="s">
        <v>19</v>
      </c>
      <c r="Q24" s="11">
        <v>1.52</v>
      </c>
      <c r="R24" s="6">
        <f>Q24*Q21</f>
        <v>5.2592</v>
      </c>
      <c r="T24" s="4" t="s">
        <v>19</v>
      </c>
      <c r="U24" s="11">
        <v>2.15</v>
      </c>
      <c r="V24" s="6">
        <f>U24*U21</f>
        <v>5.504</v>
      </c>
      <c r="X24" s="4" t="s">
        <v>19</v>
      </c>
      <c r="Y24" s="11">
        <v>2.153</v>
      </c>
      <c r="Z24" s="6">
        <f>Y24*Y21</f>
        <v>6.7905619999999995</v>
      </c>
      <c r="AB24" s="4" t="s">
        <v>19</v>
      </c>
      <c r="AC24" s="11">
        <v>1.66</v>
      </c>
      <c r="AD24" s="6">
        <f>AC24*AC21</f>
        <v>5.3618</v>
      </c>
      <c r="AF24" s="4" t="s">
        <v>19</v>
      </c>
      <c r="AG24" s="11"/>
      <c r="AH24" s="6">
        <f>AG24*AG21</f>
        <v>0</v>
      </c>
    </row>
    <row r="25" spans="2:34" ht="15">
      <c r="B25" s="4" t="s">
        <v>20</v>
      </c>
      <c r="C25" s="39">
        <f>F28/C21*E7*60/1000/J28</f>
        <v>1.060703185543022</v>
      </c>
      <c r="F25" s="31">
        <v>5000</v>
      </c>
      <c r="G25" s="28">
        <f>F25/C21/C22*E7*60/1000</f>
        <v>41.42857142857144</v>
      </c>
      <c r="H25" s="28">
        <f>F25/C21/C23*E7*60/1000</f>
        <v>74.2857142857143</v>
      </c>
      <c r="I25" s="28">
        <f>F25/C21/C24*E7*60/1000</f>
        <v>114.2857142857143</v>
      </c>
      <c r="J25" s="28">
        <f>F25/C21/C25*E7*60/1000</f>
        <v>151.42857142857144</v>
      </c>
      <c r="K25" s="28">
        <f>F25/C21/C26*E7*60/1000</f>
        <v>198.5714285714286</v>
      </c>
      <c r="L25" s="28">
        <f>F25/C21/C27*E7*60/1000</f>
        <v>250.71428571428572</v>
      </c>
      <c r="M25" s="28" t="e">
        <f>F25/C21/C28*E7*60/1000</f>
        <v>#DIV/0!</v>
      </c>
      <c r="N25" s="28" t="e">
        <f>F25/C21/C29*E7*60/1000</f>
        <v>#DIV/0!</v>
      </c>
      <c r="P25" s="4" t="s">
        <v>20</v>
      </c>
      <c r="Q25" s="11">
        <v>1.14</v>
      </c>
      <c r="R25" s="6">
        <f>Q25*Q21</f>
        <v>3.9443999999999995</v>
      </c>
      <c r="T25" s="4" t="s">
        <v>20</v>
      </c>
      <c r="U25" s="11">
        <v>1.68</v>
      </c>
      <c r="V25" s="6">
        <f>U25*U21</f>
        <v>4.3008</v>
      </c>
      <c r="X25" s="4" t="s">
        <v>20</v>
      </c>
      <c r="Y25" s="11">
        <v>1.678</v>
      </c>
      <c r="Z25" s="6">
        <f>Y25*Y21</f>
        <v>5.292412</v>
      </c>
      <c r="AB25" s="4" t="s">
        <v>20</v>
      </c>
      <c r="AC25" s="11">
        <v>1.23</v>
      </c>
      <c r="AD25" s="6">
        <f>AC25*AC21</f>
        <v>3.9729</v>
      </c>
      <c r="AF25" s="4" t="s">
        <v>20</v>
      </c>
      <c r="AG25" s="11"/>
      <c r="AH25" s="6">
        <f>AG25*AG21</f>
        <v>0</v>
      </c>
    </row>
    <row r="26" spans="2:34" ht="15">
      <c r="B26" s="4" t="s">
        <v>21</v>
      </c>
      <c r="C26" s="39">
        <f>F28/C21*E7*60/1000/K28</f>
        <v>0.8088815659536714</v>
      </c>
      <c r="F26" s="31">
        <v>6000</v>
      </c>
      <c r="G26" s="28">
        <f>F26/C21/C22*E7*60/1000</f>
        <v>49.71428571428571</v>
      </c>
      <c r="H26" s="28">
        <f>F26/C21/C23*E7*60/1000</f>
        <v>89.14285714285715</v>
      </c>
      <c r="I26" s="28">
        <f>F26/C21/C24*E7*60/1000</f>
        <v>137.14285714285717</v>
      </c>
      <c r="J26" s="28">
        <f>F26/C21/C25*E7*60/1000</f>
        <v>181.71428571428575</v>
      </c>
      <c r="K26" s="28">
        <f>F26/C21/C26*E7*60/1000</f>
        <v>238.28571428571428</v>
      </c>
      <c r="L26" s="28">
        <f>F26/C21/C27*E7*60/1000</f>
        <v>300.8571428571429</v>
      </c>
      <c r="M26" s="28" t="e">
        <f>F26/C21/C28*E7*60/1000</f>
        <v>#DIV/0!</v>
      </c>
      <c r="N26" s="28" t="e">
        <f>F26/C21/C29*E7*60/1000</f>
        <v>#DIV/0!</v>
      </c>
      <c r="P26" s="4" t="s">
        <v>21</v>
      </c>
      <c r="Q26" s="11">
        <v>0.87</v>
      </c>
      <c r="R26" s="6">
        <f>Q26*Q21</f>
        <v>3.0101999999999998</v>
      </c>
      <c r="T26" s="4" t="s">
        <v>21</v>
      </c>
      <c r="U26" s="11">
        <v>1.39</v>
      </c>
      <c r="V26" s="6">
        <f>U26*U21</f>
        <v>3.5584</v>
      </c>
      <c r="X26" s="4" t="s">
        <v>21</v>
      </c>
      <c r="Y26" s="11">
        <v>1.39</v>
      </c>
      <c r="Z26" s="6">
        <f>Y26*Y21</f>
        <v>4.38406</v>
      </c>
      <c r="AB26" s="4" t="s">
        <v>21</v>
      </c>
      <c r="AC26" s="11">
        <v>1</v>
      </c>
      <c r="AD26" s="6">
        <f>AC26*AC21</f>
        <v>3.23</v>
      </c>
      <c r="AF26" s="4" t="s">
        <v>21</v>
      </c>
      <c r="AG26" s="11"/>
      <c r="AH26" s="6">
        <f>AG26*AG21</f>
        <v>0</v>
      </c>
    </row>
    <row r="27" spans="2:34" ht="15">
      <c r="B27" s="4" t="s">
        <v>22</v>
      </c>
      <c r="C27" s="39">
        <f>F28/C21*E7*60/1000/L28</f>
        <v>0.6406526362823951</v>
      </c>
      <c r="F27" s="31">
        <v>6500</v>
      </c>
      <c r="G27" s="28">
        <f>F27/C21/C22*E7*60/1000</f>
        <v>53.85714285714286</v>
      </c>
      <c r="H27" s="28">
        <f>F27/C21/C23*E7*60/1000</f>
        <v>96.5714285714286</v>
      </c>
      <c r="I27" s="28">
        <f>F27/C21/C24*E7*60/1000</f>
        <v>148.57142857142858</v>
      </c>
      <c r="J27" s="28">
        <f>F27/C21/C25*E7*60/1000</f>
        <v>196.85714285714286</v>
      </c>
      <c r="K27" s="28">
        <f>F27/C21/C26*E7*60/1000</f>
        <v>258.14285714285717</v>
      </c>
      <c r="L27" s="28">
        <f>F27/C21/C27*E7*60/1000</f>
        <v>325.92857142857144</v>
      </c>
      <c r="M27" s="28" t="e">
        <f>F27/C21/C28*E7*60/1000</f>
        <v>#DIV/0!</v>
      </c>
      <c r="N27" s="28" t="e">
        <f>F27/C21/C29*E7*60/1000</f>
        <v>#DIV/0!</v>
      </c>
      <c r="P27" s="4" t="s">
        <v>22</v>
      </c>
      <c r="Q27" s="11">
        <v>0.69</v>
      </c>
      <c r="R27" s="6">
        <f>Q27*Q21</f>
        <v>2.3874</v>
      </c>
      <c r="T27" s="4" t="s">
        <v>22</v>
      </c>
      <c r="U27" s="11">
        <v>1.2</v>
      </c>
      <c r="V27" s="6">
        <f>U27*U21</f>
        <v>3.072</v>
      </c>
      <c r="X27" s="4" t="s">
        <v>22</v>
      </c>
      <c r="Y27" s="11">
        <v>1.203</v>
      </c>
      <c r="Z27" s="6">
        <f>Y27*Y21</f>
        <v>3.7942620000000002</v>
      </c>
      <c r="AB27" s="4" t="s">
        <v>22</v>
      </c>
      <c r="AC27" s="11">
        <v>0.85</v>
      </c>
      <c r="AD27" s="6">
        <f>AC27*AC21</f>
        <v>2.7455</v>
      </c>
      <c r="AF27" s="4" t="s">
        <v>22</v>
      </c>
      <c r="AG27" s="11">
        <v>0.67</v>
      </c>
      <c r="AH27" s="6">
        <f>AG27*AG21</f>
        <v>2.4388</v>
      </c>
    </row>
    <row r="28" spans="2:34" ht="15">
      <c r="B28" s="4" t="s">
        <v>23</v>
      </c>
      <c r="C28" s="39" t="e">
        <f>F28/C21*E7*60/1000/M28</f>
        <v>#DIV/0!</v>
      </c>
      <c r="F28" s="38">
        <v>7000</v>
      </c>
      <c r="G28" s="44">
        <v>58</v>
      </c>
      <c r="H28" s="44">
        <v>104</v>
      </c>
      <c r="I28" s="44">
        <v>160</v>
      </c>
      <c r="J28" s="44">
        <v>212</v>
      </c>
      <c r="K28" s="44">
        <v>278</v>
      </c>
      <c r="L28" s="44">
        <v>351</v>
      </c>
      <c r="M28" s="44">
        <v>0</v>
      </c>
      <c r="N28" s="44">
        <v>0</v>
      </c>
      <c r="P28" s="4" t="s">
        <v>23</v>
      </c>
      <c r="Q28" s="11"/>
      <c r="R28" s="6">
        <f>Q28*Q21</f>
        <v>0</v>
      </c>
      <c r="T28" s="4" t="s">
        <v>23</v>
      </c>
      <c r="U28" s="11">
        <v>1</v>
      </c>
      <c r="V28" s="6">
        <f>U28*U21</f>
        <v>2.56</v>
      </c>
      <c r="X28" s="4" t="s">
        <v>23</v>
      </c>
      <c r="Y28" s="11">
        <v>1</v>
      </c>
      <c r="Z28" s="6">
        <f>Y28*Y21</f>
        <v>3.154</v>
      </c>
      <c r="AB28" s="4" t="s">
        <v>23</v>
      </c>
      <c r="AC28" s="11"/>
      <c r="AD28" s="6">
        <f>AC28*AC21</f>
        <v>0</v>
      </c>
      <c r="AF28" s="4" t="s">
        <v>23</v>
      </c>
      <c r="AG28" s="11"/>
      <c r="AH28" s="6">
        <f>AG28*AG21</f>
        <v>0</v>
      </c>
    </row>
    <row r="29" spans="2:34" ht="15">
      <c r="B29" s="4" t="s">
        <v>24</v>
      </c>
      <c r="C29" s="39" t="e">
        <f>F28/C21*E7*60/1000/N28</f>
        <v>#DIV/0!</v>
      </c>
      <c r="F29" s="30" t="s">
        <v>54</v>
      </c>
      <c r="G29" s="30" t="s">
        <v>48</v>
      </c>
      <c r="H29" s="29">
        <f aca="true" t="shared" si="0" ref="H29:N29">G28/H21*1000</f>
        <v>3903.846153846154</v>
      </c>
      <c r="I29" s="29">
        <f t="shared" si="0"/>
        <v>4550</v>
      </c>
      <c r="J29" s="29">
        <f t="shared" si="0"/>
        <v>5283.018867924529</v>
      </c>
      <c r="K29" s="29">
        <f t="shared" si="0"/>
        <v>5338.1294964028775</v>
      </c>
      <c r="L29" s="29">
        <f t="shared" si="0"/>
        <v>5544.159544159545</v>
      </c>
      <c r="M29" s="28" t="e">
        <f t="shared" si="0"/>
        <v>#DIV/0!</v>
      </c>
      <c r="N29" s="28" t="e">
        <f t="shared" si="0"/>
        <v>#DIV/0!</v>
      </c>
      <c r="P29" s="4" t="s">
        <v>24</v>
      </c>
      <c r="Q29" s="11"/>
      <c r="R29" s="6">
        <f>Q29*Q21</f>
        <v>0</v>
      </c>
      <c r="T29" s="4" t="s">
        <v>24</v>
      </c>
      <c r="U29" s="11"/>
      <c r="V29" s="6">
        <f>U29*U21</f>
        <v>0</v>
      </c>
      <c r="X29" s="4" t="s">
        <v>24</v>
      </c>
      <c r="Y29" s="11"/>
      <c r="Z29" s="6">
        <f>Y29*Y21</f>
        <v>0</v>
      </c>
      <c r="AB29" s="4" t="s">
        <v>24</v>
      </c>
      <c r="AC29" s="11"/>
      <c r="AD29" s="6">
        <f>AC29*AC21</f>
        <v>0</v>
      </c>
      <c r="AF29" s="4" t="s">
        <v>24</v>
      </c>
      <c r="AG29" s="11"/>
      <c r="AH29" s="6">
        <f>AG29*AG21</f>
        <v>0</v>
      </c>
    </row>
    <row r="32" spans="1:51" s="25" customFormat="1" ht="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C3"/>
  <sheetViews>
    <sheetView zoomScalePageLayoutView="0" workbookViewId="0" topLeftCell="A1">
      <selection activeCell="B10" sqref="B10"/>
    </sheetView>
  </sheetViews>
  <sheetFormatPr defaultColWidth="9.140625" defaultRowHeight="15"/>
  <cols>
    <col min="2" max="2" width="47.140625" style="12" customWidth="1"/>
    <col min="3" max="3" width="36.421875" style="12" customWidth="1"/>
  </cols>
  <sheetData>
    <row r="2" spans="2:3" ht="15">
      <c r="B2" s="14" t="s">
        <v>8</v>
      </c>
      <c r="C2" s="14" t="s">
        <v>9</v>
      </c>
    </row>
    <row r="3" spans="2:3" ht="68.25">
      <c r="B3" s="13" t="s">
        <v>11</v>
      </c>
      <c r="C3" s="13" t="s">
        <v>10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L64"/>
  <sheetViews>
    <sheetView zoomScale="80" zoomScaleNormal="80" zoomScalePageLayoutView="0" workbookViewId="0" topLeftCell="A1">
      <selection activeCell="I3" sqref="I3"/>
    </sheetView>
  </sheetViews>
  <sheetFormatPr defaultColWidth="9.140625" defaultRowHeight="15"/>
  <cols>
    <col min="2" max="2" width="9.57421875" style="0" bestFit="1" customWidth="1"/>
    <col min="3" max="3" width="6.7109375" style="0" bestFit="1" customWidth="1"/>
    <col min="4" max="4" width="24.57421875" style="0" customWidth="1"/>
    <col min="5" max="5" width="12.140625" style="0" bestFit="1" customWidth="1"/>
    <col min="6" max="6" width="8.00390625" style="0" bestFit="1" customWidth="1"/>
    <col min="7" max="7" width="11.28125" style="0" bestFit="1" customWidth="1"/>
    <col min="8" max="8" width="12.28125" style="0" bestFit="1" customWidth="1"/>
    <col min="9" max="9" width="12.421875" style="0" customWidth="1"/>
    <col min="10" max="14" width="12.28125" style="0" bestFit="1" customWidth="1"/>
    <col min="16" max="16" width="9.57421875" style="0" bestFit="1" customWidth="1"/>
    <col min="17" max="17" width="6.00390625" style="0" bestFit="1" customWidth="1"/>
    <col min="18" max="18" width="7.140625" style="0" bestFit="1" customWidth="1"/>
    <col min="20" max="20" width="10.00390625" style="0" bestFit="1" customWidth="1"/>
    <col min="21" max="21" width="6.00390625" style="0" bestFit="1" customWidth="1"/>
    <col min="22" max="22" width="7.140625" style="0" bestFit="1" customWidth="1"/>
    <col min="24" max="24" width="8.421875" style="0" bestFit="1" customWidth="1"/>
    <col min="25" max="25" width="6.00390625" style="0" bestFit="1" customWidth="1"/>
    <col min="26" max="26" width="7.140625" style="0" bestFit="1" customWidth="1"/>
    <col min="28" max="28" width="9.57421875" style="0" bestFit="1" customWidth="1"/>
    <col min="29" max="29" width="6.00390625" style="0" bestFit="1" customWidth="1"/>
    <col min="30" max="30" width="7.140625" style="0" bestFit="1" customWidth="1"/>
    <col min="32" max="32" width="9.57421875" style="0" bestFit="1" customWidth="1"/>
    <col min="33" max="33" width="6.00390625" style="0" bestFit="1" customWidth="1"/>
    <col min="34" max="34" width="7.140625" style="0" bestFit="1" customWidth="1"/>
  </cols>
  <sheetData>
    <row r="1" ht="24.75" customHeight="1"/>
    <row r="2" spans="4:7" s="12" customFormat="1" ht="45">
      <c r="D2" s="15" t="s">
        <v>31</v>
      </c>
      <c r="E2" s="16" t="s">
        <v>28</v>
      </c>
      <c r="F2" s="16" t="s">
        <v>27</v>
      </c>
      <c r="G2" s="16" t="s">
        <v>26</v>
      </c>
    </row>
    <row r="3" spans="4:9" ht="15">
      <c r="D3" s="4" t="s">
        <v>32</v>
      </c>
      <c r="E3" s="7">
        <v>255</v>
      </c>
      <c r="F3" s="7">
        <v>35</v>
      </c>
      <c r="G3" s="7">
        <v>18</v>
      </c>
      <c r="I3" s="1" t="s">
        <v>0</v>
      </c>
    </row>
    <row r="4" spans="4:7" ht="15">
      <c r="D4" s="3"/>
      <c r="E4" s="3"/>
      <c r="F4" s="3"/>
      <c r="G4" s="3"/>
    </row>
    <row r="5" spans="4:9" ht="15">
      <c r="D5" s="4" t="s">
        <v>29</v>
      </c>
      <c r="E5" s="5">
        <f>G3*2.54</f>
        <v>45.72</v>
      </c>
      <c r="F5" s="3"/>
      <c r="G5" s="3"/>
      <c r="I5" s="2"/>
    </row>
    <row r="6" spans="4:9" ht="15">
      <c r="D6" s="4" t="s">
        <v>34</v>
      </c>
      <c r="E6" s="5">
        <f>((E3*F3/100)*2)/10</f>
        <v>17.85</v>
      </c>
      <c r="F6" s="3"/>
      <c r="G6" s="3"/>
      <c r="I6" s="2"/>
    </row>
    <row r="7" spans="4:5" ht="15">
      <c r="D7" s="4" t="s">
        <v>33</v>
      </c>
      <c r="E7" s="6">
        <f>(E5+E6)/100*3.1415</f>
        <v>1.9970515500000003</v>
      </c>
    </row>
    <row r="8" ht="15">
      <c r="I8" s="2"/>
    </row>
    <row r="9" spans="2:36" ht="15">
      <c r="B9" t="s">
        <v>1</v>
      </c>
      <c r="P9" s="9" t="s">
        <v>2</v>
      </c>
      <c r="Q9" s="8"/>
      <c r="R9" s="8"/>
      <c r="T9" t="s">
        <v>5</v>
      </c>
      <c r="X9" t="s">
        <v>13</v>
      </c>
      <c r="AB9" t="s">
        <v>3</v>
      </c>
      <c r="AF9" s="9" t="s">
        <v>7</v>
      </c>
      <c r="AG9" s="8"/>
      <c r="AJ9" t="s">
        <v>39</v>
      </c>
    </row>
    <row r="10" spans="2:38" ht="15">
      <c r="B10" s="4" t="s">
        <v>30</v>
      </c>
      <c r="C10" s="11">
        <v>3.46</v>
      </c>
      <c r="F10" s="30" t="s">
        <v>16</v>
      </c>
      <c r="G10" s="30" t="s">
        <v>17</v>
      </c>
      <c r="H10" s="30" t="s">
        <v>18</v>
      </c>
      <c r="I10" s="30" t="s">
        <v>19</v>
      </c>
      <c r="J10" s="30" t="s">
        <v>20</v>
      </c>
      <c r="K10" s="30" t="s">
        <v>21</v>
      </c>
      <c r="L10" s="30" t="s">
        <v>22</v>
      </c>
      <c r="M10" s="30" t="s">
        <v>23</v>
      </c>
      <c r="N10" s="30" t="s">
        <v>24</v>
      </c>
      <c r="P10" s="4" t="s">
        <v>30</v>
      </c>
      <c r="Q10" s="11">
        <v>3.08</v>
      </c>
      <c r="R10" s="4" t="s">
        <v>15</v>
      </c>
      <c r="T10" s="4" t="s">
        <v>30</v>
      </c>
      <c r="U10" s="11">
        <v>3.154</v>
      </c>
      <c r="V10" s="4" t="s">
        <v>15</v>
      </c>
      <c r="X10" s="4" t="s">
        <v>30</v>
      </c>
      <c r="Y10" s="11">
        <v>3.85</v>
      </c>
      <c r="Z10" s="4" t="s">
        <v>15</v>
      </c>
      <c r="AB10" s="4" t="s">
        <v>30</v>
      </c>
      <c r="AC10" s="11">
        <v>3.73</v>
      </c>
      <c r="AD10" s="4" t="s">
        <v>15</v>
      </c>
      <c r="AF10" s="4" t="s">
        <v>30</v>
      </c>
      <c r="AG10" s="11">
        <v>3.46</v>
      </c>
      <c r="AH10" s="4" t="s">
        <v>15</v>
      </c>
      <c r="AJ10" s="4" t="s">
        <v>30</v>
      </c>
      <c r="AK10" s="11">
        <v>2.65</v>
      </c>
      <c r="AL10" s="4" t="s">
        <v>15</v>
      </c>
    </row>
    <row r="11" spans="2:38" ht="15">
      <c r="B11" s="4" t="s">
        <v>17</v>
      </c>
      <c r="C11" s="11">
        <v>4.17</v>
      </c>
      <c r="F11" s="30">
        <v>1000</v>
      </c>
      <c r="G11" s="28">
        <f>F11/C10/C11*E7*60/F11</f>
        <v>8.304784588514162</v>
      </c>
      <c r="H11" s="28">
        <f>F11/C10/C12*E7*60/F11</f>
        <v>14.799552023121391</v>
      </c>
      <c r="I11" s="28">
        <f>F11/C10/C13*E7*60/F11</f>
        <v>22.783520877700035</v>
      </c>
      <c r="J11" s="28">
        <f>F11/C10/C14*E7*60/F11</f>
        <v>30.378027836933384</v>
      </c>
      <c r="K11" s="28">
        <f>F11/C10/C15*E7*60/F11</f>
        <v>39.80569164839547</v>
      </c>
      <c r="L11" s="28">
        <f>F11/C10/C16*E7*60/F11</f>
        <v>50.18978512188994</v>
      </c>
      <c r="M11" s="28" t="e">
        <f>F11/C10/C17*E7*60/F11</f>
        <v>#DIV/0!</v>
      </c>
      <c r="N11" s="28" t="e">
        <f>F11/C10/C18*E7*60/F11</f>
        <v>#DIV/0!</v>
      </c>
      <c r="P11" s="4" t="s">
        <v>17</v>
      </c>
      <c r="Q11" s="11">
        <v>4.055</v>
      </c>
      <c r="R11" s="6">
        <f>Q11*Q10</f>
        <v>12.4894</v>
      </c>
      <c r="T11" s="4" t="s">
        <v>17</v>
      </c>
      <c r="U11" s="11">
        <v>4.11</v>
      </c>
      <c r="V11" s="6">
        <f>U11*U10</f>
        <v>12.962940000000001</v>
      </c>
      <c r="X11" s="4" t="s">
        <v>17</v>
      </c>
      <c r="Y11" s="11">
        <v>4.055</v>
      </c>
      <c r="Z11" s="6">
        <f>Y11*Y10</f>
        <v>15.611749999999999</v>
      </c>
      <c r="AB11" s="4" t="s">
        <v>17</v>
      </c>
      <c r="AC11" s="11">
        <v>4.065</v>
      </c>
      <c r="AD11" s="6">
        <f>AC11*AC10</f>
        <v>15.162450000000002</v>
      </c>
      <c r="AF11" s="4" t="s">
        <v>17</v>
      </c>
      <c r="AG11" s="11">
        <v>4.35</v>
      </c>
      <c r="AH11" s="6">
        <f>AG11*AG10</f>
        <v>15.050999999999998</v>
      </c>
      <c r="AJ11" s="4" t="s">
        <v>17</v>
      </c>
      <c r="AK11" s="11">
        <v>4.38</v>
      </c>
      <c r="AL11" s="6">
        <f>AK11*AK10</f>
        <v>11.607</v>
      </c>
    </row>
    <row r="12" spans="2:38" ht="15">
      <c r="B12" s="4" t="s">
        <v>18</v>
      </c>
      <c r="C12" s="11">
        <v>2.34</v>
      </c>
      <c r="F12" s="31">
        <v>2000</v>
      </c>
      <c r="G12" s="28">
        <f>G11*F12/1000</f>
        <v>16.609569177028323</v>
      </c>
      <c r="H12" s="28">
        <f>H11*F12/1000</f>
        <v>29.599104046242783</v>
      </c>
      <c r="I12" s="28">
        <f>I11*F12/1000</f>
        <v>45.56704175540007</v>
      </c>
      <c r="J12" s="28">
        <f>J11*F12/1000</f>
        <v>60.75605567386677</v>
      </c>
      <c r="K12" s="28">
        <f>K11*F12/1000</f>
        <v>79.61138329679093</v>
      </c>
      <c r="L12" s="28">
        <f>L11*F12/1000</f>
        <v>100.37957024377988</v>
      </c>
      <c r="M12" s="28" t="e">
        <f>M11*F12/1000</f>
        <v>#DIV/0!</v>
      </c>
      <c r="N12" s="28" t="e">
        <f>N11*F12/1000</f>
        <v>#DIV/0!</v>
      </c>
      <c r="P12" s="4" t="s">
        <v>18</v>
      </c>
      <c r="Q12" s="11">
        <v>2.369</v>
      </c>
      <c r="R12" s="6">
        <f>Q12*Q10</f>
        <v>7.296520000000001</v>
      </c>
      <c r="T12" s="4" t="s">
        <v>18</v>
      </c>
      <c r="U12" s="11">
        <v>2.315</v>
      </c>
      <c r="V12" s="6">
        <f>U12*U10</f>
        <v>7.3015099999999995</v>
      </c>
      <c r="X12" s="4" t="s">
        <v>18</v>
      </c>
      <c r="Y12" s="11">
        <v>2.369</v>
      </c>
      <c r="Z12" s="6">
        <f>Y12*Y10</f>
        <v>9.120650000000001</v>
      </c>
      <c r="AB12" s="4" t="s">
        <v>18</v>
      </c>
      <c r="AC12" s="11">
        <v>2.37</v>
      </c>
      <c r="AD12" s="6">
        <f>AC12*AC10</f>
        <v>8.8401</v>
      </c>
      <c r="AF12" s="4" t="s">
        <v>18</v>
      </c>
      <c r="AG12" s="11">
        <v>2.496</v>
      </c>
      <c r="AH12" s="6">
        <f>AG12*AG10</f>
        <v>8.63616</v>
      </c>
      <c r="AJ12" s="4" t="s">
        <v>18</v>
      </c>
      <c r="AK12" s="11">
        <v>2.86</v>
      </c>
      <c r="AL12" s="6">
        <f>AK12*AK10</f>
        <v>7.579</v>
      </c>
    </row>
    <row r="13" spans="2:38" ht="15">
      <c r="B13" s="4" t="s">
        <v>19</v>
      </c>
      <c r="C13" s="11">
        <v>1.52</v>
      </c>
      <c r="F13" s="31">
        <v>3000</v>
      </c>
      <c r="G13" s="28">
        <f>G11*F13/1000</f>
        <v>24.914353765542483</v>
      </c>
      <c r="H13" s="28">
        <f>H11*F13/1000</f>
        <v>44.39865606936417</v>
      </c>
      <c r="I13" s="28">
        <f>I11*F13/1000</f>
        <v>68.3505626331001</v>
      </c>
      <c r="J13" s="28">
        <f>J11*F13/1000</f>
        <v>91.13408351080015</v>
      </c>
      <c r="K13" s="28">
        <f>K11*F13/1000</f>
        <v>119.4170749451864</v>
      </c>
      <c r="L13" s="28">
        <f>L11*F13/1000</f>
        <v>150.56935536566982</v>
      </c>
      <c r="M13" s="28" t="e">
        <f>M11*F13/1000</f>
        <v>#DIV/0!</v>
      </c>
      <c r="N13" s="28" t="e">
        <f>N11*F13/1000</f>
        <v>#DIV/0!</v>
      </c>
      <c r="P13" s="4" t="s">
        <v>19</v>
      </c>
      <c r="Q13" s="11">
        <v>1.582</v>
      </c>
      <c r="R13" s="6">
        <f>Q13*Q10</f>
        <v>4.87256</v>
      </c>
      <c r="T13" s="4" t="s">
        <v>19</v>
      </c>
      <c r="U13" s="11">
        <v>1.542</v>
      </c>
      <c r="V13" s="6">
        <f>U13*U10</f>
        <v>4.863468</v>
      </c>
      <c r="X13" s="4" t="s">
        <v>19</v>
      </c>
      <c r="Y13" s="11">
        <v>1.582</v>
      </c>
      <c r="Z13" s="6">
        <f>Y13*Y10</f>
        <v>6.0907</v>
      </c>
      <c r="AB13" s="4" t="s">
        <v>19</v>
      </c>
      <c r="AC13" s="11">
        <v>1.55</v>
      </c>
      <c r="AD13" s="6">
        <f>AC13*AC10</f>
        <v>5.7815</v>
      </c>
      <c r="AF13" s="4" t="s">
        <v>19</v>
      </c>
      <c r="AG13" s="11">
        <v>1.665</v>
      </c>
      <c r="AH13" s="6">
        <f>AG13*AG10</f>
        <v>5.7609</v>
      </c>
      <c r="AJ13" s="4" t="s">
        <v>19</v>
      </c>
      <c r="AK13" s="11">
        <v>1.92</v>
      </c>
      <c r="AL13" s="6">
        <f>AK13*AK10</f>
        <v>5.088</v>
      </c>
    </row>
    <row r="14" spans="2:38" ht="15">
      <c r="B14" s="4" t="s">
        <v>20</v>
      </c>
      <c r="C14" s="11">
        <v>1.14</v>
      </c>
      <c r="F14" s="31">
        <v>4000</v>
      </c>
      <c r="G14" s="28">
        <f>G11*F14/1000</f>
        <v>33.219138354056646</v>
      </c>
      <c r="H14" s="28">
        <f>H11*F14/1000</f>
        <v>59.198208092485565</v>
      </c>
      <c r="I14" s="28">
        <f>I11*F14/1000</f>
        <v>91.13408351080014</v>
      </c>
      <c r="J14" s="28">
        <f>J11*F14/1000</f>
        <v>121.51211134773354</v>
      </c>
      <c r="K14" s="28">
        <f>K11*F14/1000</f>
        <v>159.22276659358187</v>
      </c>
      <c r="L14" s="28">
        <f>L11*F14/1000</f>
        <v>200.75914048755976</v>
      </c>
      <c r="M14" s="28" t="e">
        <f>M11*F14/1000</f>
        <v>#DIV/0!</v>
      </c>
      <c r="N14" s="28" t="e">
        <f>N11*F14/1000</f>
        <v>#DIV/0!</v>
      </c>
      <c r="P14" s="4" t="s">
        <v>20</v>
      </c>
      <c r="Q14" s="11">
        <v>1.192</v>
      </c>
      <c r="R14" s="6">
        <f>Q14*Q10</f>
        <v>3.67136</v>
      </c>
      <c r="T14" s="4" t="s">
        <v>20</v>
      </c>
      <c r="U14" s="11">
        <v>1.179</v>
      </c>
      <c r="V14" s="6">
        <f>U14*U10</f>
        <v>3.718566</v>
      </c>
      <c r="X14" s="4" t="s">
        <v>20</v>
      </c>
      <c r="Y14" s="11">
        <v>1.192</v>
      </c>
      <c r="Z14" s="6">
        <f>Y14*Y10</f>
        <v>4.5892</v>
      </c>
      <c r="AB14" s="4" t="s">
        <v>20</v>
      </c>
      <c r="AC14" s="11">
        <v>1.16</v>
      </c>
      <c r="AD14" s="6">
        <f>AC14*AC10</f>
        <v>4.3267999999999995</v>
      </c>
      <c r="AF14" s="4" t="s">
        <v>20</v>
      </c>
      <c r="AG14" s="11">
        <v>1.23</v>
      </c>
      <c r="AH14" s="6">
        <f>AG14*AG10</f>
        <v>4.2558</v>
      </c>
      <c r="AJ14" s="4" t="s">
        <v>20</v>
      </c>
      <c r="AK14" s="11">
        <v>1.37</v>
      </c>
      <c r="AL14" s="6">
        <f>AK14*AK10</f>
        <v>3.6305</v>
      </c>
    </row>
    <row r="15" spans="2:38" ht="15">
      <c r="B15" s="4" t="s">
        <v>21</v>
      </c>
      <c r="C15" s="11">
        <v>0.87</v>
      </c>
      <c r="F15" s="31">
        <v>5000</v>
      </c>
      <c r="G15" s="28">
        <f>G11*F15/1000</f>
        <v>41.52392294257081</v>
      </c>
      <c r="H15" s="28">
        <f>H11*F15/1000</f>
        <v>73.99776011560695</v>
      </c>
      <c r="I15" s="28">
        <f>I11*F15/1000</f>
        <v>113.91760438850017</v>
      </c>
      <c r="J15" s="28">
        <f>J11*F15/1000</f>
        <v>151.8901391846669</v>
      </c>
      <c r="K15" s="28">
        <f>K11*F15/1000</f>
        <v>199.02845824197732</v>
      </c>
      <c r="L15" s="28">
        <f>L11*F15/1000</f>
        <v>250.9489256094497</v>
      </c>
      <c r="M15" s="28" t="e">
        <f>M11*F15/1000</f>
        <v>#DIV/0!</v>
      </c>
      <c r="N15" s="28" t="e">
        <f>N11*F15/1000</f>
        <v>#DIV/0!</v>
      </c>
      <c r="P15" s="4" t="s">
        <v>21</v>
      </c>
      <c r="Q15" s="11">
        <v>1</v>
      </c>
      <c r="R15" s="6">
        <f>Q15*Q10</f>
        <v>3.08</v>
      </c>
      <c r="T15" s="4" t="s">
        <v>21</v>
      </c>
      <c r="U15" s="11">
        <v>1</v>
      </c>
      <c r="V15" s="6">
        <f>U15*U10</f>
        <v>3.154</v>
      </c>
      <c r="X15" s="4" t="s">
        <v>21</v>
      </c>
      <c r="Y15" s="11">
        <v>1</v>
      </c>
      <c r="Z15" s="6">
        <f>Y15*Y10</f>
        <v>3.85</v>
      </c>
      <c r="AB15" s="4" t="s">
        <v>21</v>
      </c>
      <c r="AC15" s="11">
        <v>0.85</v>
      </c>
      <c r="AD15" s="6">
        <f>AC15*AC10</f>
        <v>3.1705</v>
      </c>
      <c r="AF15" s="4" t="s">
        <v>21</v>
      </c>
      <c r="AG15" s="11">
        <v>1</v>
      </c>
      <c r="AH15" s="6">
        <f>AG15*AG10</f>
        <v>3.46</v>
      </c>
      <c r="AJ15" s="4" t="s">
        <v>21</v>
      </c>
      <c r="AK15" s="11">
        <v>1</v>
      </c>
      <c r="AL15" s="6">
        <f>AK15*AK10</f>
        <v>2.65</v>
      </c>
    </row>
    <row r="16" spans="2:38" ht="15">
      <c r="B16" s="4" t="s">
        <v>22</v>
      </c>
      <c r="C16" s="11">
        <v>0.69</v>
      </c>
      <c r="F16" s="31">
        <v>6000</v>
      </c>
      <c r="G16" s="28">
        <f>G11*F16/1000</f>
        <v>49.828707531084966</v>
      </c>
      <c r="H16" s="28">
        <f>H11*F16/1000</f>
        <v>88.79731213872834</v>
      </c>
      <c r="I16" s="28">
        <f>I11*F16/1000</f>
        <v>136.7011252662002</v>
      </c>
      <c r="J16" s="28">
        <f>J11*F16/1000</f>
        <v>182.2681670216003</v>
      </c>
      <c r="K16" s="28">
        <f>K11*F16/1000</f>
        <v>238.8341498903728</v>
      </c>
      <c r="L16" s="28">
        <f>L11*F16/1000</f>
        <v>301.13871073133964</v>
      </c>
      <c r="M16" s="28" t="e">
        <f>M11*F16/1000</f>
        <v>#DIV/0!</v>
      </c>
      <c r="N16" s="28" t="e">
        <f>N11*F16/1000</f>
        <v>#DIV/0!</v>
      </c>
      <c r="P16" s="4" t="s">
        <v>22</v>
      </c>
      <c r="Q16" s="11">
        <v>0.872</v>
      </c>
      <c r="R16" s="6">
        <f>Q16*Q10</f>
        <v>2.68576</v>
      </c>
      <c r="T16" s="4" t="s">
        <v>22</v>
      </c>
      <c r="U16" s="11">
        <v>0.846</v>
      </c>
      <c r="V16" s="6">
        <f>U16*U10</f>
        <v>2.668284</v>
      </c>
      <c r="X16" s="4" t="s">
        <v>22</v>
      </c>
      <c r="Y16" s="11">
        <v>0.872</v>
      </c>
      <c r="Z16" s="6">
        <f>Y16*Y10</f>
        <v>3.3572</v>
      </c>
      <c r="AB16" s="4" t="s">
        <v>22</v>
      </c>
      <c r="AC16" s="11">
        <v>0.67</v>
      </c>
      <c r="AD16" s="6">
        <f>AC16*AC10</f>
        <v>2.4991000000000003</v>
      </c>
      <c r="AF16" s="4" t="s">
        <v>22</v>
      </c>
      <c r="AG16" s="11">
        <v>0.851</v>
      </c>
      <c r="AH16" s="6">
        <f>AG16*AG10</f>
        <v>2.94446</v>
      </c>
      <c r="AJ16" s="4" t="s">
        <v>22</v>
      </c>
      <c r="AK16" s="11">
        <v>0.82</v>
      </c>
      <c r="AL16" s="6">
        <f>AK16*AK10</f>
        <v>2.1729999999999996</v>
      </c>
    </row>
    <row r="17" spans="2:38" ht="15">
      <c r="B17" s="4" t="s">
        <v>23</v>
      </c>
      <c r="C17" s="11"/>
      <c r="F17" s="31">
        <v>6500</v>
      </c>
      <c r="G17" s="28">
        <f>G11*F17/1000</f>
        <v>53.98109982534205</v>
      </c>
      <c r="H17" s="28">
        <f>H11*F17/1000</f>
        <v>96.19708815028903</v>
      </c>
      <c r="I17" s="28">
        <f>I11*F17/1000</f>
        <v>148.09288570505024</v>
      </c>
      <c r="J17" s="28">
        <f>J11*F17/1000</f>
        <v>197.457180940067</v>
      </c>
      <c r="K17" s="28">
        <f>K11*F17/1000</f>
        <v>258.7369957145705</v>
      </c>
      <c r="L17" s="28">
        <f>L11*F17/1000</f>
        <v>326.2336032922846</v>
      </c>
      <c r="M17" s="28" t="e">
        <f>M11*F17/1000</f>
        <v>#DIV/0!</v>
      </c>
      <c r="N17" s="28" t="e">
        <f>N11*F17/1000</f>
        <v>#DIV/0!</v>
      </c>
      <c r="P17" s="4" t="s">
        <v>23</v>
      </c>
      <c r="Q17" s="11"/>
      <c r="R17" s="6">
        <f>Q17*Q10</f>
        <v>0</v>
      </c>
      <c r="T17" s="4" t="s">
        <v>23</v>
      </c>
      <c r="U17" s="11"/>
      <c r="V17" s="6">
        <f>U17*U10</f>
        <v>0</v>
      </c>
      <c r="X17" s="4" t="s">
        <v>23</v>
      </c>
      <c r="Y17" s="11"/>
      <c r="Z17" s="6">
        <f>Y17*Y10</f>
        <v>0</v>
      </c>
      <c r="AB17" s="4" t="s">
        <v>23</v>
      </c>
      <c r="AC17" s="11"/>
      <c r="AD17" s="6">
        <f>AC17*AC10</f>
        <v>0</v>
      </c>
      <c r="AF17" s="4" t="s">
        <v>23</v>
      </c>
      <c r="AG17" s="11"/>
      <c r="AH17" s="6">
        <f>AG17*AG10</f>
        <v>0</v>
      </c>
      <c r="AJ17" s="4" t="s">
        <v>23</v>
      </c>
      <c r="AK17" s="11">
        <v>0.73</v>
      </c>
      <c r="AL17" s="6">
        <f>AK17*AK10</f>
        <v>1.9344999999999999</v>
      </c>
    </row>
    <row r="18" spans="2:38" ht="15">
      <c r="B18" s="4" t="s">
        <v>24</v>
      </c>
      <c r="C18" s="11"/>
      <c r="F18" s="38">
        <v>7000</v>
      </c>
      <c r="G18" s="28">
        <f>G11*F18/1000</f>
        <v>58.13349211959913</v>
      </c>
      <c r="H18" s="28">
        <f>H11*F18/1000</f>
        <v>103.59686416184974</v>
      </c>
      <c r="I18" s="28">
        <f>I11*F18/1000</f>
        <v>159.48464614390022</v>
      </c>
      <c r="J18" s="28">
        <f>J11*F18/1000</f>
        <v>212.64619485853368</v>
      </c>
      <c r="K18" s="28">
        <f>K11*F18/1000</f>
        <v>278.6398415387683</v>
      </c>
      <c r="L18" s="28">
        <f>L11*F18/1000</f>
        <v>351.3284958532296</v>
      </c>
      <c r="M18" s="28" t="e">
        <f>M11*F18/1000</f>
        <v>#DIV/0!</v>
      </c>
      <c r="N18" s="28" t="e">
        <f>N11*F18/1000</f>
        <v>#DIV/0!</v>
      </c>
      <c r="P18" s="4" t="s">
        <v>24</v>
      </c>
      <c r="Q18" s="11"/>
      <c r="R18" s="6">
        <f>Q18*Q10</f>
        <v>0</v>
      </c>
      <c r="T18" s="4" t="s">
        <v>24</v>
      </c>
      <c r="U18" s="11"/>
      <c r="V18" s="6">
        <f>U18*U10</f>
        <v>0</v>
      </c>
      <c r="X18" s="4" t="s">
        <v>24</v>
      </c>
      <c r="Y18" s="11"/>
      <c r="Z18" s="6">
        <f>Y18*Y10</f>
        <v>0</v>
      </c>
      <c r="AB18" s="4" t="s">
        <v>24</v>
      </c>
      <c r="AC18" s="11"/>
      <c r="AD18" s="6">
        <f>AC18*AC10</f>
        <v>0</v>
      </c>
      <c r="AF18" s="4" t="s">
        <v>24</v>
      </c>
      <c r="AG18" s="11"/>
      <c r="AH18" s="6">
        <f>AG18*AG10</f>
        <v>0</v>
      </c>
      <c r="AJ18" s="4" t="s">
        <v>24</v>
      </c>
      <c r="AK18" s="11"/>
      <c r="AL18" s="6">
        <f>AK18*AK10</f>
        <v>0</v>
      </c>
    </row>
    <row r="19" spans="2:14" s="8" customFormat="1" ht="15">
      <c r="B19" s="9"/>
      <c r="C19" s="9"/>
      <c r="F19" s="30" t="s">
        <v>54</v>
      </c>
      <c r="G19" s="30" t="s">
        <v>48</v>
      </c>
      <c r="H19" s="29">
        <f aca="true" t="shared" si="0" ref="H19:N19">G18/H11*1000</f>
        <v>3928.0575539568345</v>
      </c>
      <c r="I19" s="29">
        <f t="shared" si="0"/>
        <v>4547.008547008548</v>
      </c>
      <c r="J19" s="29">
        <f t="shared" si="0"/>
        <v>5249.999999999998</v>
      </c>
      <c r="K19" s="29">
        <f t="shared" si="0"/>
        <v>5342.105263157895</v>
      </c>
      <c r="L19" s="29">
        <f t="shared" si="0"/>
        <v>5551.724137931034</v>
      </c>
      <c r="M19" s="28" t="e">
        <f t="shared" si="0"/>
        <v>#DIV/0!</v>
      </c>
      <c r="N19" s="28" t="e">
        <f t="shared" si="0"/>
        <v>#DIV/0!</v>
      </c>
    </row>
    <row r="20" spans="1:30" ht="15">
      <c r="A20" s="8"/>
      <c r="B20" s="9"/>
      <c r="C20" s="9"/>
      <c r="D20" s="8"/>
      <c r="E20" s="8"/>
      <c r="F20" s="33"/>
      <c r="G20" s="33"/>
      <c r="H20" s="33"/>
      <c r="I20" s="33"/>
      <c r="J20" s="33"/>
      <c r="K20" s="33"/>
      <c r="L20" s="33"/>
      <c r="M20" s="33"/>
      <c r="N20" s="33"/>
      <c r="O20" s="8"/>
      <c r="S20" s="8"/>
      <c r="AB20" s="8"/>
      <c r="AC20" s="8"/>
      <c r="AD20" s="8"/>
    </row>
    <row r="21" spans="1:33" ht="15">
      <c r="A21" s="8"/>
      <c r="B21" t="s">
        <v>1</v>
      </c>
      <c r="D21" s="8"/>
      <c r="E21" s="8"/>
      <c r="F21" s="34"/>
      <c r="G21" s="34"/>
      <c r="H21" s="34"/>
      <c r="I21" s="34"/>
      <c r="J21" s="34"/>
      <c r="K21" s="34"/>
      <c r="L21" s="34"/>
      <c r="M21" s="34"/>
      <c r="N21" s="34"/>
      <c r="O21" s="8"/>
      <c r="P21" t="s">
        <v>1</v>
      </c>
      <c r="S21" s="8"/>
      <c r="T21" t="s">
        <v>12</v>
      </c>
      <c r="X21" t="s">
        <v>14</v>
      </c>
      <c r="AB21" t="s">
        <v>4</v>
      </c>
      <c r="AF21" s="9" t="s">
        <v>6</v>
      </c>
      <c r="AG21" s="8"/>
    </row>
    <row r="22" spans="2:34" ht="15">
      <c r="B22" s="4" t="s">
        <v>30</v>
      </c>
      <c r="C22" s="11">
        <v>3.73</v>
      </c>
      <c r="F22" s="30" t="s">
        <v>16</v>
      </c>
      <c r="G22" s="30" t="s">
        <v>17</v>
      </c>
      <c r="H22" s="30" t="s">
        <v>18</v>
      </c>
      <c r="I22" s="30" t="s">
        <v>19</v>
      </c>
      <c r="J22" s="30" t="s">
        <v>20</v>
      </c>
      <c r="K22" s="30" t="s">
        <v>21</v>
      </c>
      <c r="L22" s="30" t="s">
        <v>22</v>
      </c>
      <c r="M22" s="30" t="s">
        <v>23</v>
      </c>
      <c r="N22" s="30" t="s">
        <v>24</v>
      </c>
      <c r="P22" s="4" t="s">
        <v>30</v>
      </c>
      <c r="Q22" s="11">
        <v>3.46</v>
      </c>
      <c r="R22" s="4" t="s">
        <v>15</v>
      </c>
      <c r="T22" s="4" t="s">
        <v>30</v>
      </c>
      <c r="U22" s="11">
        <v>2.56</v>
      </c>
      <c r="V22" s="4" t="s">
        <v>15</v>
      </c>
      <c r="X22" s="4" t="s">
        <v>30</v>
      </c>
      <c r="Y22" s="11">
        <v>3.154</v>
      </c>
      <c r="Z22" s="4" t="s">
        <v>15</v>
      </c>
      <c r="AB22" s="4" t="s">
        <v>30</v>
      </c>
      <c r="AC22" s="11">
        <v>3.23</v>
      </c>
      <c r="AD22" s="4" t="s">
        <v>15</v>
      </c>
      <c r="AF22" s="4" t="s">
        <v>30</v>
      </c>
      <c r="AG22" s="11">
        <v>3.64</v>
      </c>
      <c r="AH22" s="4" t="s">
        <v>15</v>
      </c>
    </row>
    <row r="23" spans="2:34" ht="15">
      <c r="B23" s="4" t="s">
        <v>17</v>
      </c>
      <c r="C23" s="11">
        <v>4.17</v>
      </c>
      <c r="F23" s="30">
        <v>1000</v>
      </c>
      <c r="G23" s="28">
        <f>F23/C22/C23*E7*60/F23</f>
        <v>7.703633961463539</v>
      </c>
      <c r="H23" s="28">
        <f>F23/C22/C24*E7*60/F23</f>
        <v>13.728270777479894</v>
      </c>
      <c r="I23" s="28">
        <f>F23/C22/C25*E7*60/F23</f>
        <v>21.134311591646682</v>
      </c>
      <c r="J23" s="28">
        <f>F23/C22/C26*E7*60/F23</f>
        <v>28.179082122195577</v>
      </c>
      <c r="K23" s="28">
        <f>F23/C22/C27*E7*60/F23</f>
        <v>36.924314504945926</v>
      </c>
      <c r="L23" s="28">
        <f>F23/C22/C28*E7*60/F23</f>
        <v>46.55674437580139</v>
      </c>
      <c r="M23" s="28" t="e">
        <f>F23/C22/C29*E7*60/F23</f>
        <v>#DIV/0!</v>
      </c>
      <c r="N23" s="28" t="e">
        <f>F23/C22/C30*E7*60/F23</f>
        <v>#DIV/0!</v>
      </c>
      <c r="P23" s="4" t="s">
        <v>17</v>
      </c>
      <c r="Q23" s="11">
        <v>4.17</v>
      </c>
      <c r="R23" s="6">
        <f>Q23*Q22</f>
        <v>14.4282</v>
      </c>
      <c r="T23" s="4" t="s">
        <v>17</v>
      </c>
      <c r="U23" s="11">
        <v>4.78</v>
      </c>
      <c r="V23" s="6">
        <f>U23*U22</f>
        <v>12.2368</v>
      </c>
      <c r="X23" s="4" t="s">
        <v>17</v>
      </c>
      <c r="Y23" s="11">
        <v>4.78</v>
      </c>
      <c r="Z23" s="6">
        <f>Y23*Y22</f>
        <v>15.07612</v>
      </c>
      <c r="AB23" s="4" t="s">
        <v>17</v>
      </c>
      <c r="AC23" s="11">
        <v>4.32</v>
      </c>
      <c r="AD23" s="6">
        <f>AC23*AC22</f>
        <v>13.953600000000002</v>
      </c>
      <c r="AF23" s="4" t="s">
        <v>17</v>
      </c>
      <c r="AG23" s="11"/>
      <c r="AH23" s="6">
        <f>AG23*AG22</f>
        <v>0</v>
      </c>
    </row>
    <row r="24" spans="2:34" ht="15">
      <c r="B24" s="4" t="s">
        <v>18</v>
      </c>
      <c r="C24" s="11">
        <v>2.34</v>
      </c>
      <c r="F24" s="31">
        <v>2000</v>
      </c>
      <c r="G24" s="28">
        <f>G23*F24/1000</f>
        <v>15.407267922927078</v>
      </c>
      <c r="H24" s="28">
        <f>H23*F24/1000</f>
        <v>27.456541554959788</v>
      </c>
      <c r="I24" s="28">
        <f>I23*F24/1000</f>
        <v>42.268623183293364</v>
      </c>
      <c r="J24" s="28">
        <f>J23*F24/1000</f>
        <v>56.358164244391155</v>
      </c>
      <c r="K24" s="28">
        <f>K23*F24/1000</f>
        <v>73.84862900989185</v>
      </c>
      <c r="L24" s="28">
        <f>L23*F24/1000</f>
        <v>93.11348875160277</v>
      </c>
      <c r="M24" s="28" t="e">
        <f>M23*F24/1000</f>
        <v>#DIV/0!</v>
      </c>
      <c r="N24" s="28" t="e">
        <f>N23*F24/1000</f>
        <v>#DIV/0!</v>
      </c>
      <c r="P24" s="4" t="s">
        <v>18</v>
      </c>
      <c r="Q24" s="11">
        <v>2.34</v>
      </c>
      <c r="R24" s="6">
        <f>Q24*Q22</f>
        <v>8.0964</v>
      </c>
      <c r="T24" s="4" t="s">
        <v>18</v>
      </c>
      <c r="U24" s="11">
        <v>3.06</v>
      </c>
      <c r="V24" s="6">
        <f>U24*U22</f>
        <v>7.833600000000001</v>
      </c>
      <c r="X24" s="4" t="s">
        <v>18</v>
      </c>
      <c r="Y24" s="11">
        <v>2.933</v>
      </c>
      <c r="Z24" s="6">
        <f>Y24*Y22</f>
        <v>9.250682</v>
      </c>
      <c r="AB24" s="4" t="s">
        <v>18</v>
      </c>
      <c r="AC24" s="11">
        <v>2.46</v>
      </c>
      <c r="AD24" s="6">
        <f>AC24*AC22</f>
        <v>7.9458</v>
      </c>
      <c r="AF24" s="4" t="s">
        <v>18</v>
      </c>
      <c r="AG24" s="11"/>
      <c r="AH24" s="6">
        <f>AG24*AG22</f>
        <v>0</v>
      </c>
    </row>
    <row r="25" spans="2:34" ht="15">
      <c r="B25" s="4" t="s">
        <v>19</v>
      </c>
      <c r="C25" s="11">
        <v>1.52</v>
      </c>
      <c r="F25" s="31">
        <v>3000</v>
      </c>
      <c r="G25" s="28">
        <f>G23*F25/1000</f>
        <v>23.110901884390618</v>
      </c>
      <c r="H25" s="28">
        <f>H23*F25/1000</f>
        <v>41.18481233243968</v>
      </c>
      <c r="I25" s="28">
        <f>I23*F25/1000</f>
        <v>63.40293477494005</v>
      </c>
      <c r="J25" s="28">
        <f>J23*F25/1000</f>
        <v>84.53724636658673</v>
      </c>
      <c r="K25" s="28">
        <f>K23*F25/1000</f>
        <v>110.77294351483778</v>
      </c>
      <c r="L25" s="28">
        <f>L23*F25/1000</f>
        <v>139.67023312740415</v>
      </c>
      <c r="M25" s="28" t="e">
        <f>M23*F25/1000</f>
        <v>#DIV/0!</v>
      </c>
      <c r="N25" s="28" t="e">
        <f>N23*F25/1000</f>
        <v>#DIV/0!</v>
      </c>
      <c r="P25" s="4" t="s">
        <v>19</v>
      </c>
      <c r="Q25" s="11">
        <v>1.52</v>
      </c>
      <c r="R25" s="6">
        <f>Q25*Q22</f>
        <v>5.2592</v>
      </c>
      <c r="T25" s="4" t="s">
        <v>19</v>
      </c>
      <c r="U25" s="11">
        <v>2.15</v>
      </c>
      <c r="V25" s="6">
        <f>U25*U22</f>
        <v>5.504</v>
      </c>
      <c r="X25" s="4" t="s">
        <v>19</v>
      </c>
      <c r="Y25" s="11">
        <v>2.153</v>
      </c>
      <c r="Z25" s="6">
        <f>Y25*Y22</f>
        <v>6.7905619999999995</v>
      </c>
      <c r="AB25" s="4" t="s">
        <v>19</v>
      </c>
      <c r="AC25" s="11">
        <v>1.66</v>
      </c>
      <c r="AD25" s="6">
        <f>AC25*AC22</f>
        <v>5.3618</v>
      </c>
      <c r="AF25" s="4" t="s">
        <v>19</v>
      </c>
      <c r="AG25" s="11"/>
      <c r="AH25" s="6">
        <f>AG25*AG22</f>
        <v>0</v>
      </c>
    </row>
    <row r="26" spans="2:34" ht="15">
      <c r="B26" s="4" t="s">
        <v>20</v>
      </c>
      <c r="C26" s="11">
        <v>1.14</v>
      </c>
      <c r="F26" s="31">
        <v>4000</v>
      </c>
      <c r="G26" s="28">
        <f>G23*F26/1000</f>
        <v>30.814535845854156</v>
      </c>
      <c r="H26" s="28">
        <f>H23*F26/1000</f>
        <v>54.913083109919576</v>
      </c>
      <c r="I26" s="28">
        <f>I23*F26/1000</f>
        <v>84.53724636658673</v>
      </c>
      <c r="J26" s="28">
        <f>J23*F26/1000</f>
        <v>112.71632848878231</v>
      </c>
      <c r="K26" s="28">
        <f>K23*F26/1000</f>
        <v>147.6972580197837</v>
      </c>
      <c r="L26" s="28">
        <f>L23*F26/1000</f>
        <v>186.22697750320555</v>
      </c>
      <c r="M26" s="28" t="e">
        <f>M23*F26/1000</f>
        <v>#DIV/0!</v>
      </c>
      <c r="N26" s="28" t="e">
        <f>N23*F26/1000</f>
        <v>#DIV/0!</v>
      </c>
      <c r="P26" s="4" t="s">
        <v>20</v>
      </c>
      <c r="Q26" s="11">
        <v>1.14</v>
      </c>
      <c r="R26" s="6">
        <f>Q26*Q22</f>
        <v>3.9443999999999995</v>
      </c>
      <c r="T26" s="4" t="s">
        <v>20</v>
      </c>
      <c r="U26" s="11">
        <v>1.68</v>
      </c>
      <c r="V26" s="6">
        <f>U26*U22</f>
        <v>4.3008</v>
      </c>
      <c r="X26" s="4" t="s">
        <v>20</v>
      </c>
      <c r="Y26" s="11">
        <v>1.678</v>
      </c>
      <c r="Z26" s="6">
        <f>Y26*Y22</f>
        <v>5.292412</v>
      </c>
      <c r="AB26" s="4" t="s">
        <v>20</v>
      </c>
      <c r="AC26" s="11">
        <v>1.23</v>
      </c>
      <c r="AD26" s="6">
        <f>AC26*AC22</f>
        <v>3.9729</v>
      </c>
      <c r="AF26" s="4" t="s">
        <v>20</v>
      </c>
      <c r="AG26" s="11"/>
      <c r="AH26" s="6">
        <f>AG26*AG22</f>
        <v>0</v>
      </c>
    </row>
    <row r="27" spans="2:34" ht="15">
      <c r="B27" s="4" t="s">
        <v>21</v>
      </c>
      <c r="C27" s="11">
        <v>0.87</v>
      </c>
      <c r="F27" s="31">
        <v>5000</v>
      </c>
      <c r="G27" s="28">
        <f>G23*F27/1000</f>
        <v>38.5181698073177</v>
      </c>
      <c r="H27" s="28">
        <f>H23*F27/1000</f>
        <v>68.64135388739948</v>
      </c>
      <c r="I27" s="28">
        <f>I23*F27/1000</f>
        <v>105.67155795823342</v>
      </c>
      <c r="J27" s="28">
        <f>J23*F27/1000</f>
        <v>140.89541061097788</v>
      </c>
      <c r="K27" s="28">
        <f>K23*F27/1000</f>
        <v>184.62157252472963</v>
      </c>
      <c r="L27" s="28">
        <f>L23*F27/1000</f>
        <v>232.78372187900695</v>
      </c>
      <c r="M27" s="28" t="e">
        <f>M23*F27/1000</f>
        <v>#DIV/0!</v>
      </c>
      <c r="N27" s="28" t="e">
        <f>N23*F27/1000</f>
        <v>#DIV/0!</v>
      </c>
      <c r="P27" s="4" t="s">
        <v>21</v>
      </c>
      <c r="Q27" s="11">
        <v>0.87</v>
      </c>
      <c r="R27" s="6">
        <f>Q27*Q22</f>
        <v>3.0101999999999998</v>
      </c>
      <c r="T27" s="4" t="s">
        <v>21</v>
      </c>
      <c r="U27" s="11">
        <v>1.39</v>
      </c>
      <c r="V27" s="6">
        <f>U27*U22</f>
        <v>3.5584</v>
      </c>
      <c r="X27" s="4" t="s">
        <v>21</v>
      </c>
      <c r="Y27" s="11">
        <v>1.39</v>
      </c>
      <c r="Z27" s="6">
        <f>Y27*Y22</f>
        <v>4.38406</v>
      </c>
      <c r="AB27" s="4" t="s">
        <v>21</v>
      </c>
      <c r="AC27" s="11">
        <v>1</v>
      </c>
      <c r="AD27" s="6">
        <f>AC27*AC22</f>
        <v>3.23</v>
      </c>
      <c r="AF27" s="4" t="s">
        <v>21</v>
      </c>
      <c r="AG27" s="11"/>
      <c r="AH27" s="6">
        <f>AG27*AG22</f>
        <v>0</v>
      </c>
    </row>
    <row r="28" spans="2:34" ht="15">
      <c r="B28" s="4" t="s">
        <v>22</v>
      </c>
      <c r="C28" s="11">
        <v>0.69</v>
      </c>
      <c r="F28" s="31">
        <v>6000</v>
      </c>
      <c r="G28" s="28">
        <f>G23*F28/1000</f>
        <v>46.221803768781236</v>
      </c>
      <c r="H28" s="28">
        <f>H23*F28/1000</f>
        <v>82.36962466487935</v>
      </c>
      <c r="I28" s="28">
        <f>I23*F28/1000</f>
        <v>126.8058695498801</v>
      </c>
      <c r="J28" s="28">
        <f>J23*F28/1000</f>
        <v>169.07449273317346</v>
      </c>
      <c r="K28" s="28">
        <f>K23*F28/1000</f>
        <v>221.54588702967555</v>
      </c>
      <c r="L28" s="28">
        <f>L23*F28/1000</f>
        <v>279.3404662548083</v>
      </c>
      <c r="M28" s="28" t="e">
        <f>M23*F28/1000</f>
        <v>#DIV/0!</v>
      </c>
      <c r="N28" s="28" t="e">
        <f>N23*F28/1000</f>
        <v>#DIV/0!</v>
      </c>
      <c r="P28" s="4" t="s">
        <v>22</v>
      </c>
      <c r="Q28" s="11">
        <v>0.69</v>
      </c>
      <c r="R28" s="6">
        <f>Q28*Q22</f>
        <v>2.3874</v>
      </c>
      <c r="T28" s="4" t="s">
        <v>22</v>
      </c>
      <c r="U28" s="11">
        <v>1.2</v>
      </c>
      <c r="V28" s="6">
        <f>U28*U22</f>
        <v>3.072</v>
      </c>
      <c r="X28" s="4" t="s">
        <v>22</v>
      </c>
      <c r="Y28" s="11">
        <v>1.203</v>
      </c>
      <c r="Z28" s="6">
        <f>Y28*Y22</f>
        <v>3.7942620000000002</v>
      </c>
      <c r="AB28" s="4" t="s">
        <v>22</v>
      </c>
      <c r="AC28" s="11">
        <v>0.85</v>
      </c>
      <c r="AD28" s="6">
        <f>AC28*AC22</f>
        <v>2.7455</v>
      </c>
      <c r="AF28" s="4" t="s">
        <v>22</v>
      </c>
      <c r="AG28" s="11">
        <v>0.67</v>
      </c>
      <c r="AH28" s="6">
        <f>AG28*AG22</f>
        <v>2.4388</v>
      </c>
    </row>
    <row r="29" spans="2:34" ht="15">
      <c r="B29" s="4" t="s">
        <v>23</v>
      </c>
      <c r="C29" s="11"/>
      <c r="F29" s="31">
        <v>6500</v>
      </c>
      <c r="G29" s="28">
        <f>G23*F29/1000</f>
        <v>50.073620749513</v>
      </c>
      <c r="H29" s="28">
        <f>H23*F29/1000</f>
        <v>89.2337600536193</v>
      </c>
      <c r="I29" s="28">
        <f>I23*F29/1000</f>
        <v>137.37302534570344</v>
      </c>
      <c r="J29" s="28">
        <f>J23*F29/1000</f>
        <v>183.16403379427126</v>
      </c>
      <c r="K29" s="28">
        <f>K23*F29/1000</f>
        <v>240.00804428214852</v>
      </c>
      <c r="L29" s="28">
        <f>L23*F29/1000</f>
        <v>302.61883844270903</v>
      </c>
      <c r="M29" s="28" t="e">
        <f>M23*F29/1000</f>
        <v>#DIV/0!</v>
      </c>
      <c r="N29" s="28" t="e">
        <f>N23*F29/1000</f>
        <v>#DIV/0!</v>
      </c>
      <c r="P29" s="4" t="s">
        <v>23</v>
      </c>
      <c r="Q29" s="11"/>
      <c r="R29" s="6">
        <f>Q29*Q22</f>
        <v>0</v>
      </c>
      <c r="T29" s="4" t="s">
        <v>23</v>
      </c>
      <c r="U29" s="11">
        <v>1</v>
      </c>
      <c r="V29" s="6">
        <f>U29*U22</f>
        <v>2.56</v>
      </c>
      <c r="X29" s="4" t="s">
        <v>23</v>
      </c>
      <c r="Y29" s="11">
        <v>1</v>
      </c>
      <c r="Z29" s="6">
        <f>Y29*Y22</f>
        <v>3.154</v>
      </c>
      <c r="AB29" s="4" t="s">
        <v>23</v>
      </c>
      <c r="AC29" s="11"/>
      <c r="AD29" s="6">
        <f>AC29*AC22</f>
        <v>0</v>
      </c>
      <c r="AF29" s="4" t="s">
        <v>23</v>
      </c>
      <c r="AG29" s="11"/>
      <c r="AH29" s="6">
        <f>AG29*AG22</f>
        <v>0</v>
      </c>
    </row>
    <row r="30" spans="2:34" ht="15">
      <c r="B30" s="4" t="s">
        <v>24</v>
      </c>
      <c r="C30" s="11"/>
      <c r="F30" s="38">
        <v>7000</v>
      </c>
      <c r="G30" s="28">
        <f>G23*F30/1000</f>
        <v>53.925437730244774</v>
      </c>
      <c r="H30" s="28">
        <f>H23*F30/1000</f>
        <v>96.09789544235925</v>
      </c>
      <c r="I30" s="28">
        <f>I23*F30/1000</f>
        <v>147.94018114152678</v>
      </c>
      <c r="J30" s="28">
        <f>J23*F30/1000</f>
        <v>197.25357485536904</v>
      </c>
      <c r="K30" s="28">
        <f>K23*F30/1000</f>
        <v>258.4702015346215</v>
      </c>
      <c r="L30" s="28">
        <f>L23*F30/1000</f>
        <v>325.8972106306097</v>
      </c>
      <c r="M30" s="28" t="e">
        <f>M23*F30/1000</f>
        <v>#DIV/0!</v>
      </c>
      <c r="N30" s="28" t="e">
        <f>N23*F30/1000</f>
        <v>#DIV/0!</v>
      </c>
      <c r="P30" s="4" t="s">
        <v>24</v>
      </c>
      <c r="Q30" s="11"/>
      <c r="R30" s="6">
        <f>Q30*Q22</f>
        <v>0</v>
      </c>
      <c r="T30" s="4" t="s">
        <v>24</v>
      </c>
      <c r="U30" s="11"/>
      <c r="V30" s="6">
        <f>U30*U22</f>
        <v>0</v>
      </c>
      <c r="X30" s="4" t="s">
        <v>24</v>
      </c>
      <c r="Y30" s="11"/>
      <c r="Z30" s="6">
        <f>Y30*Y22</f>
        <v>0</v>
      </c>
      <c r="AB30" s="4" t="s">
        <v>24</v>
      </c>
      <c r="AC30" s="11"/>
      <c r="AD30" s="6">
        <f>AC30*AC22</f>
        <v>0</v>
      </c>
      <c r="AF30" s="4" t="s">
        <v>24</v>
      </c>
      <c r="AG30" s="11"/>
      <c r="AH30" s="6">
        <f>AG30*AG22</f>
        <v>0</v>
      </c>
    </row>
    <row r="31" spans="6:14" ht="15">
      <c r="F31" s="30" t="s">
        <v>54</v>
      </c>
      <c r="G31" s="30" t="s">
        <v>48</v>
      </c>
      <c r="H31" s="29">
        <f aca="true" t="shared" si="1" ref="H31:N31">G30/H23*1000</f>
        <v>3928.0575539568354</v>
      </c>
      <c r="I31" s="29">
        <f t="shared" si="1"/>
        <v>4547.008547008546</v>
      </c>
      <c r="J31" s="29">
        <f t="shared" si="1"/>
        <v>5250</v>
      </c>
      <c r="K31" s="29">
        <f t="shared" si="1"/>
        <v>5342.105263157895</v>
      </c>
      <c r="L31" s="29">
        <f t="shared" si="1"/>
        <v>5551.724137931034</v>
      </c>
      <c r="M31" s="28" t="e">
        <f t="shared" si="1"/>
        <v>#DIV/0!</v>
      </c>
      <c r="N31" s="28" t="e">
        <f t="shared" si="1"/>
        <v>#DIV/0!</v>
      </c>
    </row>
    <row r="34" spans="1:4" s="25" customFormat="1" ht="15">
      <c r="A34" s="24" t="s">
        <v>47</v>
      </c>
      <c r="D34" s="26"/>
    </row>
    <row r="35" ht="15">
      <c r="D35" s="1"/>
    </row>
    <row r="36" spans="4:7" ht="45">
      <c r="D36" s="15" t="s">
        <v>25</v>
      </c>
      <c r="E36" s="16" t="s">
        <v>28</v>
      </c>
      <c r="F36" s="16" t="s">
        <v>27</v>
      </c>
      <c r="G36" s="16" t="s">
        <v>26</v>
      </c>
    </row>
    <row r="37" spans="4:7" ht="15">
      <c r="D37" s="4" t="s">
        <v>32</v>
      </c>
      <c r="E37" s="7">
        <v>265</v>
      </c>
      <c r="F37" s="7">
        <v>35</v>
      </c>
      <c r="G37" s="7">
        <v>19</v>
      </c>
    </row>
    <row r="38" spans="4:7" ht="15">
      <c r="D38" s="3"/>
      <c r="E38" s="3"/>
      <c r="F38" s="3"/>
      <c r="G38" s="3"/>
    </row>
    <row r="39" spans="4:9" ht="15">
      <c r="D39" s="4" t="s">
        <v>29</v>
      </c>
      <c r="E39" s="5">
        <f>G37*2.54</f>
        <v>48.26</v>
      </c>
      <c r="F39" s="3"/>
      <c r="G39" s="3"/>
      <c r="I39" s="2"/>
    </row>
    <row r="40" spans="4:9" ht="15">
      <c r="D40" s="4" t="s">
        <v>34</v>
      </c>
      <c r="E40" s="5">
        <f>((E37*F37/100)*2)/10</f>
        <v>18.55</v>
      </c>
      <c r="F40" s="3"/>
      <c r="G40" s="3"/>
      <c r="I40" s="2"/>
    </row>
    <row r="41" spans="4:5" ht="15">
      <c r="D41" s="4" t="s">
        <v>33</v>
      </c>
      <c r="E41" s="6">
        <f>(E39+E40)/100*3.1415</f>
        <v>2.0988361500000003</v>
      </c>
    </row>
    <row r="42" ht="15">
      <c r="I42" s="2"/>
    </row>
    <row r="43" ht="15">
      <c r="B43" t="s">
        <v>5</v>
      </c>
    </row>
    <row r="44" spans="2:14" ht="15">
      <c r="B44" s="4" t="s">
        <v>30</v>
      </c>
      <c r="C44" s="11">
        <v>3.85</v>
      </c>
      <c r="F44" s="30" t="s">
        <v>16</v>
      </c>
      <c r="G44" s="30" t="s">
        <v>17</v>
      </c>
      <c r="H44" s="30" t="s">
        <v>18</v>
      </c>
      <c r="I44" s="30" t="s">
        <v>19</v>
      </c>
      <c r="J44" s="30" t="s">
        <v>20</v>
      </c>
      <c r="K44" s="30" t="s">
        <v>21</v>
      </c>
      <c r="L44" s="30" t="s">
        <v>22</v>
      </c>
      <c r="M44" s="30" t="s">
        <v>23</v>
      </c>
      <c r="N44" s="30" t="s">
        <v>24</v>
      </c>
    </row>
    <row r="45" spans="2:14" ht="15">
      <c r="B45" s="4" t="s">
        <v>17</v>
      </c>
      <c r="C45" s="11">
        <v>4.11</v>
      </c>
      <c r="F45" s="30">
        <v>1000</v>
      </c>
      <c r="G45" s="28">
        <f>F45/C44/C45*E41*60/F45</f>
        <v>7.958426959901413</v>
      </c>
      <c r="H45" s="28">
        <f>F45/C44/C46*E41*60/F45</f>
        <v>14.129215898572271</v>
      </c>
      <c r="I45" s="28">
        <f>F45/C44/C47*E41*60/F45</f>
        <v>21.21214967911466</v>
      </c>
      <c r="J45" s="28">
        <f>F45/C44/C48*E41*60/F45</f>
        <v>27.743116883116883</v>
      </c>
      <c r="K45" s="28">
        <f>F45/C44/C49*E41*60/F45</f>
        <v>32.70913480519481</v>
      </c>
      <c r="L45" s="28">
        <f>F45/C44/C50*E41*60/F45</f>
        <v>38.66327991157779</v>
      </c>
      <c r="M45" s="28" t="e">
        <f>F45/C44/C51*E41*60/F45</f>
        <v>#DIV/0!</v>
      </c>
      <c r="N45" s="28" t="e">
        <f>F45/C44/C52*E41*60/F45</f>
        <v>#DIV/0!</v>
      </c>
    </row>
    <row r="46" spans="2:14" ht="15">
      <c r="B46" s="4" t="s">
        <v>18</v>
      </c>
      <c r="C46" s="11">
        <v>2.315</v>
      </c>
      <c r="F46" s="31">
        <v>2000</v>
      </c>
      <c r="G46" s="28">
        <f>G45*F46/1000</f>
        <v>15.916853919802826</v>
      </c>
      <c r="H46" s="28">
        <f>H45*F46/1000</f>
        <v>28.258431797144542</v>
      </c>
      <c r="I46" s="28">
        <f>I45*F46/1000</f>
        <v>42.42429935822932</v>
      </c>
      <c r="J46" s="28">
        <f>J45*F46/1000</f>
        <v>55.48623376623377</v>
      </c>
      <c r="K46" s="28">
        <f>K45*F46/1000</f>
        <v>65.41826961038961</v>
      </c>
      <c r="L46" s="28">
        <f>L45*F46/1000</f>
        <v>77.32655982315558</v>
      </c>
      <c r="M46" s="28" t="e">
        <f>M45*F46/1000</f>
        <v>#DIV/0!</v>
      </c>
      <c r="N46" s="28" t="e">
        <f>N45*F46/1000</f>
        <v>#DIV/0!</v>
      </c>
    </row>
    <row r="47" spans="2:14" ht="15">
      <c r="B47" s="4" t="s">
        <v>19</v>
      </c>
      <c r="C47" s="11">
        <v>1.542</v>
      </c>
      <c r="F47" s="31">
        <v>3000</v>
      </c>
      <c r="G47" s="28">
        <f>G45*F47/1000</f>
        <v>23.87528087970424</v>
      </c>
      <c r="H47" s="28">
        <f>H45*F47/1000</f>
        <v>42.387647695716815</v>
      </c>
      <c r="I47" s="28">
        <f>I45*F47/1000</f>
        <v>63.63644903734398</v>
      </c>
      <c r="J47" s="28">
        <f>J45*F47/1000</f>
        <v>83.22935064935065</v>
      </c>
      <c r="K47" s="28">
        <f>K45*F47/1000</f>
        <v>98.12740441558442</v>
      </c>
      <c r="L47" s="28">
        <f>L45*F47/1000</f>
        <v>115.98983973473337</v>
      </c>
      <c r="M47" s="28" t="e">
        <f>M45*F47/1000</f>
        <v>#DIV/0!</v>
      </c>
      <c r="N47" s="28" t="e">
        <f>N45*F47/1000</f>
        <v>#DIV/0!</v>
      </c>
    </row>
    <row r="48" spans="2:14" ht="15">
      <c r="B48" s="4" t="s">
        <v>20</v>
      </c>
      <c r="C48" s="11">
        <v>1.179</v>
      </c>
      <c r="F48" s="31">
        <v>4000</v>
      </c>
      <c r="G48" s="28">
        <f>G45*F48/1000</f>
        <v>31.83370783960565</v>
      </c>
      <c r="H48" s="28">
        <f>H45*F48/1000</f>
        <v>56.516863594289084</v>
      </c>
      <c r="I48" s="28">
        <f>I45*F48/1000</f>
        <v>84.84859871645864</v>
      </c>
      <c r="J48" s="28">
        <f>J45*F48/1000</f>
        <v>110.97246753246753</v>
      </c>
      <c r="K48" s="28">
        <f>K45*F48/1000</f>
        <v>130.83653922077923</v>
      </c>
      <c r="L48" s="28">
        <f>L45*F48/1000</f>
        <v>154.65311964631115</v>
      </c>
      <c r="M48" s="28" t="e">
        <f>M45*F48/1000</f>
        <v>#DIV/0!</v>
      </c>
      <c r="N48" s="28" t="e">
        <f>N45*F48/1000</f>
        <v>#DIV/0!</v>
      </c>
    </row>
    <row r="49" spans="2:14" ht="15">
      <c r="B49" s="4" t="s">
        <v>21</v>
      </c>
      <c r="C49" s="11">
        <v>1</v>
      </c>
      <c r="F49" s="31">
        <v>5000</v>
      </c>
      <c r="G49" s="28">
        <f>G45*F49/1000</f>
        <v>39.79213479950706</v>
      </c>
      <c r="H49" s="28">
        <f>H45*F49/1000</f>
        <v>70.64607949286136</v>
      </c>
      <c r="I49" s="28">
        <f>I45*F49/1000</f>
        <v>106.0607483955733</v>
      </c>
      <c r="J49" s="28">
        <f>J45*F49/1000</f>
        <v>138.71558441558443</v>
      </c>
      <c r="K49" s="28">
        <f>K45*F49/1000</f>
        <v>163.54567402597402</v>
      </c>
      <c r="L49" s="28">
        <f>L45*F49/1000</f>
        <v>193.31639955788896</v>
      </c>
      <c r="M49" s="28" t="e">
        <f>M45*F49/1000</f>
        <v>#DIV/0!</v>
      </c>
      <c r="N49" s="28" t="e">
        <f>N45*F49/1000</f>
        <v>#DIV/0!</v>
      </c>
    </row>
    <row r="50" spans="2:14" ht="15">
      <c r="B50" s="4" t="s">
        <v>22</v>
      </c>
      <c r="C50" s="11">
        <v>0.846</v>
      </c>
      <c r="F50" s="31">
        <v>6000</v>
      </c>
      <c r="G50" s="28">
        <f>G45*F50/1000</f>
        <v>47.75056175940848</v>
      </c>
      <c r="H50" s="28">
        <f>H45*F50/1000</f>
        <v>84.77529539143363</v>
      </c>
      <c r="I50" s="28">
        <f>I45*F50/1000</f>
        <v>127.27289807468796</v>
      </c>
      <c r="J50" s="28">
        <f>J45*F50/1000</f>
        <v>166.4587012987013</v>
      </c>
      <c r="K50" s="28">
        <f>K45*F50/1000</f>
        <v>196.25480883116884</v>
      </c>
      <c r="L50" s="28">
        <f>L45*F50/1000</f>
        <v>231.97967946946673</v>
      </c>
      <c r="M50" s="28" t="e">
        <f>M45*F50/1000</f>
        <v>#DIV/0!</v>
      </c>
      <c r="N50" s="28" t="e">
        <f>N45*F50/1000</f>
        <v>#DIV/0!</v>
      </c>
    </row>
    <row r="51" spans="2:14" ht="15">
      <c r="B51" s="4" t="s">
        <v>23</v>
      </c>
      <c r="C51" s="11"/>
      <c r="F51" s="31">
        <v>6500</v>
      </c>
      <c r="G51" s="28">
        <f>G45*F51/1000</f>
        <v>51.72977523935918</v>
      </c>
      <c r="H51" s="28">
        <f>H45*F51/1000</f>
        <v>91.83990334071976</v>
      </c>
      <c r="I51" s="28">
        <f>I45*F51/1000</f>
        <v>137.8789729142453</v>
      </c>
      <c r="J51" s="28">
        <f>J45*F51/1000</f>
        <v>180.33025974025972</v>
      </c>
      <c r="K51" s="28">
        <f>K45*F51/1000</f>
        <v>212.60937623376623</v>
      </c>
      <c r="L51" s="28">
        <f>L45*F51/1000</f>
        <v>251.31131942525562</v>
      </c>
      <c r="M51" s="28" t="e">
        <f>M45*F51/1000</f>
        <v>#DIV/0!</v>
      </c>
      <c r="N51" s="28" t="e">
        <f>N45*F51/1000</f>
        <v>#DIV/0!</v>
      </c>
    </row>
    <row r="52" spans="2:14" ht="15">
      <c r="B52" s="4" t="s">
        <v>24</v>
      </c>
      <c r="C52" s="11"/>
      <c r="F52" s="38">
        <v>7000</v>
      </c>
      <c r="G52" s="28">
        <f>G45*F52/1000</f>
        <v>55.70898871930989</v>
      </c>
      <c r="H52" s="28">
        <f>H45*F52/1000</f>
        <v>98.9045112900059</v>
      </c>
      <c r="I52" s="28">
        <f>I45*F52/1000</f>
        <v>148.4850477538026</v>
      </c>
      <c r="J52" s="28">
        <f>J45*F52/1000</f>
        <v>194.20181818181817</v>
      </c>
      <c r="K52" s="28">
        <f>K45*F52/1000</f>
        <v>228.96394363636367</v>
      </c>
      <c r="L52" s="28">
        <f>L45*F52/1000</f>
        <v>270.6429593810445</v>
      </c>
      <c r="M52" s="28" t="e">
        <f>M45*F52/1000</f>
        <v>#DIV/0!</v>
      </c>
      <c r="N52" s="28" t="e">
        <f>N45*F52/1000</f>
        <v>#DIV/0!</v>
      </c>
    </row>
    <row r="53" spans="6:14" ht="15">
      <c r="F53" s="30" t="s">
        <v>54</v>
      </c>
      <c r="G53" s="30" t="s">
        <v>48</v>
      </c>
      <c r="H53" s="29">
        <f aca="true" t="shared" si="2" ref="H53:N53">G52/H45*1000</f>
        <v>3942.822384428224</v>
      </c>
      <c r="I53" s="29">
        <f t="shared" si="2"/>
        <v>4662.634989200864</v>
      </c>
      <c r="J53" s="29">
        <f t="shared" si="2"/>
        <v>5352.140077821011</v>
      </c>
      <c r="K53" s="29">
        <f t="shared" si="2"/>
        <v>5937.234944868532</v>
      </c>
      <c r="L53" s="29">
        <f t="shared" si="2"/>
        <v>5922</v>
      </c>
      <c r="M53" s="28" t="e">
        <f t="shared" si="2"/>
        <v>#DIV/0!</v>
      </c>
      <c r="N53" s="28" t="e">
        <f t="shared" si="2"/>
        <v>#DIV/0!</v>
      </c>
    </row>
    <row r="54" spans="2:14" ht="15">
      <c r="B54" t="s">
        <v>5</v>
      </c>
      <c r="F54" s="32"/>
      <c r="G54" s="32"/>
      <c r="H54" s="32"/>
      <c r="I54" s="32"/>
      <c r="J54" s="32"/>
      <c r="K54" s="32"/>
      <c r="L54" s="32"/>
      <c r="M54" s="32"/>
      <c r="N54" s="32"/>
    </row>
    <row r="55" spans="2:14" ht="15">
      <c r="B55" s="4" t="s">
        <v>30</v>
      </c>
      <c r="C55" s="11">
        <v>3.85</v>
      </c>
      <c r="F55" s="30" t="s">
        <v>16</v>
      </c>
      <c r="G55" s="30" t="s">
        <v>17</v>
      </c>
      <c r="H55" s="30" t="s">
        <v>18</v>
      </c>
      <c r="I55" s="30" t="s">
        <v>19</v>
      </c>
      <c r="J55" s="30" t="s">
        <v>20</v>
      </c>
      <c r="K55" s="30" t="s">
        <v>21</v>
      </c>
      <c r="L55" s="30" t="s">
        <v>22</v>
      </c>
      <c r="M55" s="30" t="s">
        <v>23</v>
      </c>
      <c r="N55" s="30" t="s">
        <v>24</v>
      </c>
    </row>
    <row r="56" spans="2:14" ht="15">
      <c r="B56" s="4" t="s">
        <v>17</v>
      </c>
      <c r="C56" s="11">
        <v>4.11</v>
      </c>
      <c r="F56" s="30">
        <v>1000</v>
      </c>
      <c r="G56" s="28">
        <f>F56/C55/C56*E41*60/F56</f>
        <v>7.958426959901413</v>
      </c>
      <c r="H56" s="28">
        <f>F56/C55/C57*E41*60/F56</f>
        <v>14.129215898572271</v>
      </c>
      <c r="I56" s="28">
        <f>F56/C55/C58*E41*60/F56</f>
        <v>21.21214967911466</v>
      </c>
      <c r="J56" s="28">
        <f>F56/C55/C59*E41*60/F56</f>
        <v>27.743116883116883</v>
      </c>
      <c r="K56" s="28">
        <f>F56/C55/C60*E41*60/F56</f>
        <v>32.70913480519481</v>
      </c>
      <c r="L56" s="28">
        <f>F56/C55/C61*E41*60/F56</f>
        <v>38.66327991157779</v>
      </c>
      <c r="M56" s="28" t="e">
        <f>F56/C55/C62*E41*60/F56</f>
        <v>#DIV/0!</v>
      </c>
      <c r="N56" s="28" t="e">
        <f>F56/C55/C63*E41*60/F56</f>
        <v>#DIV/0!</v>
      </c>
    </row>
    <row r="57" spans="2:14" ht="15">
      <c r="B57" s="4" t="s">
        <v>18</v>
      </c>
      <c r="C57" s="11">
        <v>2.315</v>
      </c>
      <c r="F57" s="31">
        <v>2000</v>
      </c>
      <c r="G57" s="28">
        <f>G56*F57/1000</f>
        <v>15.916853919802826</v>
      </c>
      <c r="H57" s="28">
        <f>H56*F57/1000</f>
        <v>28.258431797144542</v>
      </c>
      <c r="I57" s="28">
        <f>I56*F57/1000</f>
        <v>42.42429935822932</v>
      </c>
      <c r="J57" s="28">
        <f>J56*F57/1000</f>
        <v>55.48623376623377</v>
      </c>
      <c r="K57" s="28">
        <f>K56*F57/1000</f>
        <v>65.41826961038961</v>
      </c>
      <c r="L57" s="28">
        <f>L56*F57/1000</f>
        <v>77.32655982315558</v>
      </c>
      <c r="M57" s="28" t="e">
        <f>M56*F57/1000</f>
        <v>#DIV/0!</v>
      </c>
      <c r="N57" s="28" t="e">
        <f>N56*F57/1000</f>
        <v>#DIV/0!</v>
      </c>
    </row>
    <row r="58" spans="2:14" ht="15">
      <c r="B58" s="4" t="s">
        <v>19</v>
      </c>
      <c r="C58" s="11">
        <v>1.542</v>
      </c>
      <c r="F58" s="31">
        <v>3000</v>
      </c>
      <c r="G58" s="28">
        <f>G56*F58/1000</f>
        <v>23.87528087970424</v>
      </c>
      <c r="H58" s="28">
        <f>H56*F58/1000</f>
        <v>42.387647695716815</v>
      </c>
      <c r="I58" s="28">
        <f>I56*F58/1000</f>
        <v>63.63644903734398</v>
      </c>
      <c r="J58" s="28">
        <f>J56*F58/1000</f>
        <v>83.22935064935065</v>
      </c>
      <c r="K58" s="28">
        <f>K56*F58/1000</f>
        <v>98.12740441558442</v>
      </c>
      <c r="L58" s="28">
        <f>L56*F58/1000</f>
        <v>115.98983973473337</v>
      </c>
      <c r="M58" s="28" t="e">
        <f>M56*F58/1000</f>
        <v>#DIV/0!</v>
      </c>
      <c r="N58" s="28" t="e">
        <f>N56*F58/1000</f>
        <v>#DIV/0!</v>
      </c>
    </row>
    <row r="59" spans="2:14" ht="15">
      <c r="B59" s="4" t="s">
        <v>20</v>
      </c>
      <c r="C59" s="11">
        <v>1.179</v>
      </c>
      <c r="F59" s="31">
        <v>4000</v>
      </c>
      <c r="G59" s="28">
        <f>G56*F59/1000</f>
        <v>31.83370783960565</v>
      </c>
      <c r="H59" s="28">
        <f>H56*F59/1000</f>
        <v>56.516863594289084</v>
      </c>
      <c r="I59" s="28">
        <f>I56*F59/1000</f>
        <v>84.84859871645864</v>
      </c>
      <c r="J59" s="28">
        <f>J56*F59/1000</f>
        <v>110.97246753246753</v>
      </c>
      <c r="K59" s="28">
        <f>K56*F59/1000</f>
        <v>130.83653922077923</v>
      </c>
      <c r="L59" s="28">
        <f>L56*F59/1000</f>
        <v>154.65311964631115</v>
      </c>
      <c r="M59" s="28" t="e">
        <f>M56*F59/1000</f>
        <v>#DIV/0!</v>
      </c>
      <c r="N59" s="28" t="e">
        <f>N56*F59/1000</f>
        <v>#DIV/0!</v>
      </c>
    </row>
    <row r="60" spans="2:14" ht="15">
      <c r="B60" s="4" t="s">
        <v>21</v>
      </c>
      <c r="C60" s="11">
        <v>1</v>
      </c>
      <c r="F60" s="31">
        <v>5000</v>
      </c>
      <c r="G60" s="28">
        <f>G56*F60/1000</f>
        <v>39.79213479950706</v>
      </c>
      <c r="H60" s="28">
        <f>H56*F60/1000</f>
        <v>70.64607949286136</v>
      </c>
      <c r="I60" s="28">
        <f>I56*F60/1000</f>
        <v>106.0607483955733</v>
      </c>
      <c r="J60" s="28">
        <f>J56*F60/1000</f>
        <v>138.71558441558443</v>
      </c>
      <c r="K60" s="28">
        <f>K56*F60/1000</f>
        <v>163.54567402597402</v>
      </c>
      <c r="L60" s="28">
        <f>L56*F60/1000</f>
        <v>193.31639955788896</v>
      </c>
      <c r="M60" s="28" t="e">
        <f>M56*F60/1000</f>
        <v>#DIV/0!</v>
      </c>
      <c r="N60" s="28" t="e">
        <f>N56*F60/1000</f>
        <v>#DIV/0!</v>
      </c>
    </row>
    <row r="61" spans="2:14" ht="15">
      <c r="B61" s="4" t="s">
        <v>22</v>
      </c>
      <c r="C61" s="11">
        <v>0.846</v>
      </c>
      <c r="F61" s="31">
        <v>6000</v>
      </c>
      <c r="G61" s="28">
        <f>G56*F61/1000</f>
        <v>47.75056175940848</v>
      </c>
      <c r="H61" s="28">
        <f>H56*F61/1000</f>
        <v>84.77529539143363</v>
      </c>
      <c r="I61" s="28">
        <f>I56*F61/1000</f>
        <v>127.27289807468796</v>
      </c>
      <c r="J61" s="28">
        <f>J56*F61/1000</f>
        <v>166.4587012987013</v>
      </c>
      <c r="K61" s="28">
        <f>K56*F61/1000</f>
        <v>196.25480883116884</v>
      </c>
      <c r="L61" s="28">
        <f>L56*F61/1000</f>
        <v>231.97967946946673</v>
      </c>
      <c r="M61" s="28" t="e">
        <f>M56*F61/1000</f>
        <v>#DIV/0!</v>
      </c>
      <c r="N61" s="28" t="e">
        <f>N56*F61/1000</f>
        <v>#DIV/0!</v>
      </c>
    </row>
    <row r="62" spans="2:14" ht="15">
      <c r="B62" s="4" t="s">
        <v>23</v>
      </c>
      <c r="C62" s="11"/>
      <c r="F62" s="31">
        <v>6500</v>
      </c>
      <c r="G62" s="28">
        <f>G56*F62/1000</f>
        <v>51.72977523935918</v>
      </c>
      <c r="H62" s="28">
        <f>H56*F62/1000</f>
        <v>91.83990334071976</v>
      </c>
      <c r="I62" s="28">
        <f>I56*F62/1000</f>
        <v>137.8789729142453</v>
      </c>
      <c r="J62" s="28">
        <f>J56*F62/1000</f>
        <v>180.33025974025972</v>
      </c>
      <c r="K62" s="28">
        <f>K56*F62/1000</f>
        <v>212.60937623376623</v>
      </c>
      <c r="L62" s="28">
        <f>L56*F62/1000</f>
        <v>251.31131942525562</v>
      </c>
      <c r="M62" s="28" t="e">
        <f>M56*F62/1000</f>
        <v>#DIV/0!</v>
      </c>
      <c r="N62" s="28" t="e">
        <f>N56*F62/1000</f>
        <v>#DIV/0!</v>
      </c>
    </row>
    <row r="63" spans="2:14" ht="15">
      <c r="B63" s="4" t="s">
        <v>24</v>
      </c>
      <c r="C63" s="11"/>
      <c r="F63" s="38">
        <v>7000</v>
      </c>
      <c r="G63" s="28">
        <f>G56*F63/1000</f>
        <v>55.70898871930989</v>
      </c>
      <c r="H63" s="28">
        <f>H56*F63/1000</f>
        <v>98.9045112900059</v>
      </c>
      <c r="I63" s="28">
        <f>I56*F63/1000</f>
        <v>148.4850477538026</v>
      </c>
      <c r="J63" s="28">
        <f>J56*F63/1000</f>
        <v>194.20181818181817</v>
      </c>
      <c r="K63" s="28">
        <f>K56*F63/1000</f>
        <v>228.96394363636367</v>
      </c>
      <c r="L63" s="28">
        <f>L56*F63/1000</f>
        <v>270.6429593810445</v>
      </c>
      <c r="M63" s="28" t="e">
        <f>M56*F63/1000</f>
        <v>#DIV/0!</v>
      </c>
      <c r="N63" s="28" t="e">
        <f>N56*F63/1000</f>
        <v>#DIV/0!</v>
      </c>
    </row>
    <row r="64" spans="6:14" ht="15">
      <c r="F64" s="30" t="s">
        <v>54</v>
      </c>
      <c r="G64" s="30" t="s">
        <v>48</v>
      </c>
      <c r="H64" s="29">
        <f aca="true" t="shared" si="3" ref="H64:N64">G63/H56*1000</f>
        <v>3942.822384428224</v>
      </c>
      <c r="I64" s="29">
        <f t="shared" si="3"/>
        <v>4662.634989200864</v>
      </c>
      <c r="J64" s="29">
        <f t="shared" si="3"/>
        <v>5352.140077821011</v>
      </c>
      <c r="K64" s="29">
        <f t="shared" si="3"/>
        <v>5937.234944868532</v>
      </c>
      <c r="L64" s="29">
        <f t="shared" si="3"/>
        <v>5922</v>
      </c>
      <c r="M64" s="28" t="e">
        <f t="shared" si="3"/>
        <v>#DIV/0!</v>
      </c>
      <c r="N64" s="28" t="e">
        <f t="shared" si="3"/>
        <v>#DIV/0!</v>
      </c>
    </row>
  </sheetData>
  <sheetProtection/>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zoe</dc:creator>
  <cp:keywords/>
  <dc:description/>
  <cp:lastModifiedBy>zoe</cp:lastModifiedBy>
  <dcterms:created xsi:type="dcterms:W3CDTF">2011-05-28T15:39:10Z</dcterms:created>
  <dcterms:modified xsi:type="dcterms:W3CDTF">2012-05-12T18:55:07Z</dcterms:modified>
  <cp:category/>
  <cp:version/>
  <cp:contentType/>
  <cp:contentStatus/>
</cp:coreProperties>
</file>